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I:\INTERNI\01_Akvizice, tendry\2025-011_P3_Polikninika Vinohradská\06_Cenová nabídka_IWU\pdf_podpis\"/>
    </mc:Choice>
  </mc:AlternateContent>
  <xr:revisionPtr revIDLastSave="0" documentId="13_ncr:1_{8FD6146E-EDA9-4367-9430-651E84AC79E0}" xr6:coauthVersionLast="36" xr6:coauthVersionMax="36" xr10:uidLastSave="{00000000-0000-0000-0000-000000000000}"/>
  <bookViews>
    <workbookView xWindow="0" yWindow="0" windowWidth="23040" windowHeight="11124" xr2:uid="{00000000-000D-0000-FFFF-FFFF00000000}"/>
  </bookViews>
  <sheets>
    <sheet name="Rekapitulace stavby" sheetId="1" r:id="rId1"/>
    <sheet name="D.1.1 - Stavební úpravy" sheetId="2" r:id="rId2"/>
    <sheet name="D.1.4.1 - Zdravotně techn..." sheetId="3" r:id="rId3"/>
    <sheet name="D.1.4.2 - Vytápění" sheetId="4" r:id="rId4"/>
    <sheet name="D.1.4.3 - Vzduchotechnika..." sheetId="5" r:id="rId5"/>
    <sheet name="D.1.4.4 - Elektroinstalace" sheetId="6" r:id="rId6"/>
    <sheet name="D.2.1 - VRN" sheetId="7" r:id="rId7"/>
    <sheet name="Pokyny pro vyplnění" sheetId="8" r:id="rId8"/>
  </sheets>
  <definedNames>
    <definedName name="_xlnm._FilterDatabase" localSheetId="1" hidden="1">'D.1.1 - Stavební úpravy'!$C$95:$K$1050</definedName>
    <definedName name="_xlnm._FilterDatabase" localSheetId="2" hidden="1">'D.1.4.1 - Zdravotně techn...'!$C$82:$K$199</definedName>
    <definedName name="_xlnm._FilterDatabase" localSheetId="3" hidden="1">'D.1.4.2 - Vytápění'!$C$89:$K$276</definedName>
    <definedName name="_xlnm._FilterDatabase" localSheetId="4" hidden="1">'D.1.4.3 - Vzduchotechnika...'!$C$83:$K$153</definedName>
    <definedName name="_xlnm._FilterDatabase" localSheetId="5" hidden="1">'D.1.4.4 - Elektroinstalace'!$C$87:$K$429</definedName>
    <definedName name="_xlnm._FilterDatabase" localSheetId="6" hidden="1">'D.2.1 - VRN'!$C$84:$K$108</definedName>
    <definedName name="_xlnm.Print_Titles" localSheetId="1">'D.1.1 - Stavební úpravy'!$95:$95</definedName>
    <definedName name="_xlnm.Print_Titles" localSheetId="2">'D.1.4.1 - Zdravotně techn...'!$82:$82</definedName>
    <definedName name="_xlnm.Print_Titles" localSheetId="3">'D.1.4.2 - Vytápění'!$89:$89</definedName>
    <definedName name="_xlnm.Print_Titles" localSheetId="4">'D.1.4.3 - Vzduchotechnika...'!$83:$83</definedName>
    <definedName name="_xlnm.Print_Titles" localSheetId="5">'D.1.4.4 - Elektroinstalace'!$87:$87</definedName>
    <definedName name="_xlnm.Print_Titles" localSheetId="6">'D.2.1 - VRN'!$84:$84</definedName>
    <definedName name="_xlnm.Print_Titles" localSheetId="0">'Rekapitulace stavby'!$52:$52</definedName>
    <definedName name="_xlnm.Print_Area" localSheetId="1">'D.1.1 - Stavební úpravy'!$C$4:$J$39,'D.1.1 - Stavební úpravy'!$C$45:$J$77,'D.1.1 - Stavební úpravy'!$C$83:$K$1050</definedName>
    <definedName name="_xlnm.Print_Area" localSheetId="2">'D.1.4.1 - Zdravotně techn...'!$C$4:$J$39,'D.1.4.1 - Zdravotně techn...'!$C$45:$J$64,'D.1.4.1 - Zdravotně techn...'!$C$70:$K$199</definedName>
    <definedName name="_xlnm.Print_Area" localSheetId="3">'D.1.4.2 - Vytápění'!$C$4:$J$39,'D.1.4.2 - Vytápění'!$C$45:$J$71,'D.1.4.2 - Vytápění'!$C$77:$K$276</definedName>
    <definedName name="_xlnm.Print_Area" localSheetId="4">'D.1.4.3 - Vzduchotechnika...'!$C$4:$J$39,'D.1.4.3 - Vzduchotechnika...'!$C$45:$J$65,'D.1.4.3 - Vzduchotechnika...'!$C$71:$K$153</definedName>
    <definedName name="_xlnm.Print_Area" localSheetId="5">'D.1.4.4 - Elektroinstalace'!$C$4:$J$39,'D.1.4.4 - Elektroinstalace'!$C$45:$J$69,'D.1.4.4 - Elektroinstalace'!$C$75:$K$429</definedName>
    <definedName name="_xlnm.Print_Area" localSheetId="6">'D.2.1 - VRN'!$C$4:$J$39,'D.2.1 - VRN'!$C$45:$J$66,'D.2.1 - VRN'!$C$72:$K$108</definedName>
    <definedName name="_xlnm.Print_Area" localSheetId="7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stavby'!$C$42:$AQ$61</definedName>
  </definedNames>
  <calcPr calcId="191029"/>
</workbook>
</file>

<file path=xl/calcChain.xml><?xml version="1.0" encoding="utf-8"?>
<calcChain xmlns="http://schemas.openxmlformats.org/spreadsheetml/2006/main">
  <c r="J37" i="7" l="1"/>
  <c r="J36" i="7"/>
  <c r="AY60" i="1" s="1"/>
  <c r="J35" i="7"/>
  <c r="AX60" i="1"/>
  <c r="BI107" i="7"/>
  <c r="BH107" i="7"/>
  <c r="BG107" i="7"/>
  <c r="BF107" i="7"/>
  <c r="T107" i="7"/>
  <c r="R107" i="7"/>
  <c r="P107" i="7"/>
  <c r="BI104" i="7"/>
  <c r="BH104" i="7"/>
  <c r="BG104" i="7"/>
  <c r="BF104" i="7"/>
  <c r="T104" i="7"/>
  <c r="R104" i="7"/>
  <c r="P104" i="7"/>
  <c r="BI101" i="7"/>
  <c r="BH101" i="7"/>
  <c r="BG101" i="7"/>
  <c r="BF101" i="7"/>
  <c r="T101" i="7"/>
  <c r="T100" i="7"/>
  <c r="R101" i="7"/>
  <c r="R100" i="7" s="1"/>
  <c r="P101" i="7"/>
  <c r="P100" i="7"/>
  <c r="BI96" i="7"/>
  <c r="BH96" i="7"/>
  <c r="BG96" i="7"/>
  <c r="BF96" i="7"/>
  <c r="T96" i="7"/>
  <c r="T95" i="7"/>
  <c r="R96" i="7"/>
  <c r="R95" i="7"/>
  <c r="P96" i="7"/>
  <c r="P95" i="7" s="1"/>
  <c r="BI91" i="7"/>
  <c r="BH91" i="7"/>
  <c r="BG91" i="7"/>
  <c r="BF91" i="7"/>
  <c r="T91" i="7"/>
  <c r="T90" i="7"/>
  <c r="R91" i="7"/>
  <c r="R90" i="7"/>
  <c r="P91" i="7"/>
  <c r="P90" i="7"/>
  <c r="BI88" i="7"/>
  <c r="BH88" i="7"/>
  <c r="BG88" i="7"/>
  <c r="BF88" i="7"/>
  <c r="T88" i="7"/>
  <c r="T87" i="7"/>
  <c r="R88" i="7"/>
  <c r="R87" i="7"/>
  <c r="P88" i="7"/>
  <c r="P87" i="7"/>
  <c r="J82" i="7"/>
  <c r="J81" i="7"/>
  <c r="F81" i="7"/>
  <c r="F79" i="7"/>
  <c r="E77" i="7"/>
  <c r="J55" i="7"/>
  <c r="J54" i="7"/>
  <c r="F54" i="7"/>
  <c r="F52" i="7"/>
  <c r="E50" i="7"/>
  <c r="J18" i="7"/>
  <c r="E18" i="7"/>
  <c r="F82" i="7" s="1"/>
  <c r="J17" i="7"/>
  <c r="J12" i="7"/>
  <c r="J79" i="7" s="1"/>
  <c r="E7" i="7"/>
  <c r="E75" i="7"/>
  <c r="J37" i="6"/>
  <c r="J36" i="6"/>
  <c r="AY59" i="1"/>
  <c r="J35" i="6"/>
  <c r="AX59" i="1" s="1"/>
  <c r="BI427" i="6"/>
  <c r="BH427" i="6"/>
  <c r="BG427" i="6"/>
  <c r="BF427" i="6"/>
  <c r="T427" i="6"/>
  <c r="T426" i="6" s="1"/>
  <c r="R427" i="6"/>
  <c r="R426" i="6" s="1"/>
  <c r="P427" i="6"/>
  <c r="P426" i="6"/>
  <c r="BI423" i="6"/>
  <c r="BH423" i="6"/>
  <c r="BG423" i="6"/>
  <c r="BF423" i="6"/>
  <c r="T423" i="6"/>
  <c r="R423" i="6"/>
  <c r="P423" i="6"/>
  <c r="BI420" i="6"/>
  <c r="BH420" i="6"/>
  <c r="BG420" i="6"/>
  <c r="BF420" i="6"/>
  <c r="T420" i="6"/>
  <c r="R420" i="6"/>
  <c r="P420" i="6"/>
  <c r="BI417" i="6"/>
  <c r="BH417" i="6"/>
  <c r="BG417" i="6"/>
  <c r="BF417" i="6"/>
  <c r="T417" i="6"/>
  <c r="R417" i="6"/>
  <c r="P417" i="6"/>
  <c r="BI415" i="6"/>
  <c r="BH415" i="6"/>
  <c r="BG415" i="6"/>
  <c r="BF415" i="6"/>
  <c r="T415" i="6"/>
  <c r="R415" i="6"/>
  <c r="P415" i="6"/>
  <c r="BI413" i="6"/>
  <c r="BH413" i="6"/>
  <c r="BG413" i="6"/>
  <c r="BF413" i="6"/>
  <c r="T413" i="6"/>
  <c r="R413" i="6"/>
  <c r="P413" i="6"/>
  <c r="BI410" i="6"/>
  <c r="BH410" i="6"/>
  <c r="BG410" i="6"/>
  <c r="BF410" i="6"/>
  <c r="T410" i="6"/>
  <c r="R410" i="6"/>
  <c r="P410" i="6"/>
  <c r="BI408" i="6"/>
  <c r="BH408" i="6"/>
  <c r="BG408" i="6"/>
  <c r="BF408" i="6"/>
  <c r="T408" i="6"/>
  <c r="R408" i="6"/>
  <c r="P408" i="6"/>
  <c r="BI405" i="6"/>
  <c r="BH405" i="6"/>
  <c r="BG405" i="6"/>
  <c r="BF405" i="6"/>
  <c r="T405" i="6"/>
  <c r="R405" i="6"/>
  <c r="P405" i="6"/>
  <c r="BI402" i="6"/>
  <c r="BH402" i="6"/>
  <c r="BG402" i="6"/>
  <c r="BF402" i="6"/>
  <c r="T402" i="6"/>
  <c r="R402" i="6"/>
  <c r="P402" i="6"/>
  <c r="BI399" i="6"/>
  <c r="BH399" i="6"/>
  <c r="BG399" i="6"/>
  <c r="BF399" i="6"/>
  <c r="T399" i="6"/>
  <c r="R399" i="6"/>
  <c r="P399" i="6"/>
  <c r="BI396" i="6"/>
  <c r="BH396" i="6"/>
  <c r="BG396" i="6"/>
  <c r="BF396" i="6"/>
  <c r="T396" i="6"/>
  <c r="R396" i="6"/>
  <c r="P396" i="6"/>
  <c r="BI393" i="6"/>
  <c r="BH393" i="6"/>
  <c r="BG393" i="6"/>
  <c r="BF393" i="6"/>
  <c r="T393" i="6"/>
  <c r="R393" i="6"/>
  <c r="P393" i="6"/>
  <c r="BI390" i="6"/>
  <c r="BH390" i="6"/>
  <c r="BG390" i="6"/>
  <c r="BF390" i="6"/>
  <c r="T390" i="6"/>
  <c r="R390" i="6"/>
  <c r="P390" i="6"/>
  <c r="BI386" i="6"/>
  <c r="BH386" i="6"/>
  <c r="BG386" i="6"/>
  <c r="BF386" i="6"/>
  <c r="T386" i="6"/>
  <c r="R386" i="6"/>
  <c r="P386" i="6"/>
  <c r="BI383" i="6"/>
  <c r="BH383" i="6"/>
  <c r="BG383" i="6"/>
  <c r="BF383" i="6"/>
  <c r="T383" i="6"/>
  <c r="R383" i="6"/>
  <c r="P383" i="6"/>
  <c r="BI380" i="6"/>
  <c r="BH380" i="6"/>
  <c r="BG380" i="6"/>
  <c r="BF380" i="6"/>
  <c r="T380" i="6"/>
  <c r="R380" i="6"/>
  <c r="P380" i="6"/>
  <c r="BI377" i="6"/>
  <c r="BH377" i="6"/>
  <c r="BG377" i="6"/>
  <c r="BF377" i="6"/>
  <c r="T377" i="6"/>
  <c r="R377" i="6"/>
  <c r="P377" i="6"/>
  <c r="BI374" i="6"/>
  <c r="BH374" i="6"/>
  <c r="BG374" i="6"/>
  <c r="BF374" i="6"/>
  <c r="T374" i="6"/>
  <c r="R374" i="6"/>
  <c r="P374" i="6"/>
  <c r="BI371" i="6"/>
  <c r="BH371" i="6"/>
  <c r="BG371" i="6"/>
  <c r="BF371" i="6"/>
  <c r="T371" i="6"/>
  <c r="R371" i="6"/>
  <c r="P371" i="6"/>
  <c r="BI368" i="6"/>
  <c r="BH368" i="6"/>
  <c r="BG368" i="6"/>
  <c r="BF368" i="6"/>
  <c r="T368" i="6"/>
  <c r="R368" i="6"/>
  <c r="P368" i="6"/>
  <c r="BI365" i="6"/>
  <c r="BH365" i="6"/>
  <c r="BG365" i="6"/>
  <c r="BF365" i="6"/>
  <c r="T365" i="6"/>
  <c r="R365" i="6"/>
  <c r="P365" i="6"/>
  <c r="BI361" i="6"/>
  <c r="BH361" i="6"/>
  <c r="BG361" i="6"/>
  <c r="BF361" i="6"/>
  <c r="T361" i="6"/>
  <c r="R361" i="6"/>
  <c r="P361" i="6"/>
  <c r="BI359" i="6"/>
  <c r="BH359" i="6"/>
  <c r="BG359" i="6"/>
  <c r="BF359" i="6"/>
  <c r="T359" i="6"/>
  <c r="R359" i="6"/>
  <c r="P359" i="6"/>
  <c r="BI356" i="6"/>
  <c r="BH356" i="6"/>
  <c r="BG356" i="6"/>
  <c r="BF356" i="6"/>
  <c r="T356" i="6"/>
  <c r="R356" i="6"/>
  <c r="P356" i="6"/>
  <c r="BI353" i="6"/>
  <c r="BH353" i="6"/>
  <c r="BG353" i="6"/>
  <c r="BF353" i="6"/>
  <c r="T353" i="6"/>
  <c r="R353" i="6"/>
  <c r="P353" i="6"/>
  <c r="BI350" i="6"/>
  <c r="BH350" i="6"/>
  <c r="BG350" i="6"/>
  <c r="BF350" i="6"/>
  <c r="T350" i="6"/>
  <c r="R350" i="6"/>
  <c r="P350" i="6"/>
  <c r="BI345" i="6"/>
  <c r="BH345" i="6"/>
  <c r="BG345" i="6"/>
  <c r="BF345" i="6"/>
  <c r="T345" i="6"/>
  <c r="R345" i="6"/>
  <c r="P345" i="6"/>
  <c r="BI342" i="6"/>
  <c r="BH342" i="6"/>
  <c r="BG342" i="6"/>
  <c r="BF342" i="6"/>
  <c r="T342" i="6"/>
  <c r="R342" i="6"/>
  <c r="P342" i="6"/>
  <c r="BI339" i="6"/>
  <c r="BH339" i="6"/>
  <c r="BG339" i="6"/>
  <c r="BF339" i="6"/>
  <c r="T339" i="6"/>
  <c r="R339" i="6"/>
  <c r="P339" i="6"/>
  <c r="BI336" i="6"/>
  <c r="BH336" i="6"/>
  <c r="BG336" i="6"/>
  <c r="BF336" i="6"/>
  <c r="T336" i="6"/>
  <c r="R336" i="6"/>
  <c r="P336" i="6"/>
  <c r="BI333" i="6"/>
  <c r="BH333" i="6"/>
  <c r="BG333" i="6"/>
  <c r="BF333" i="6"/>
  <c r="T333" i="6"/>
  <c r="R333" i="6"/>
  <c r="P333" i="6"/>
  <c r="BI331" i="6"/>
  <c r="BH331" i="6"/>
  <c r="BG331" i="6"/>
  <c r="BF331" i="6"/>
  <c r="T331" i="6"/>
  <c r="R331" i="6"/>
  <c r="P331" i="6"/>
  <c r="BI328" i="6"/>
  <c r="BH328" i="6"/>
  <c r="BG328" i="6"/>
  <c r="BF328" i="6"/>
  <c r="T328" i="6"/>
  <c r="R328" i="6"/>
  <c r="P328" i="6"/>
  <c r="BI325" i="6"/>
  <c r="BH325" i="6"/>
  <c r="BG325" i="6"/>
  <c r="BF325" i="6"/>
  <c r="T325" i="6"/>
  <c r="R325" i="6"/>
  <c r="P325" i="6"/>
  <c r="BI322" i="6"/>
  <c r="BH322" i="6"/>
  <c r="BG322" i="6"/>
  <c r="BF322" i="6"/>
  <c r="T322" i="6"/>
  <c r="R322" i="6"/>
  <c r="P322" i="6"/>
  <c r="BI320" i="6"/>
  <c r="BH320" i="6"/>
  <c r="BG320" i="6"/>
  <c r="BF320" i="6"/>
  <c r="T320" i="6"/>
  <c r="R320" i="6"/>
  <c r="P320" i="6"/>
  <c r="BI318" i="6"/>
  <c r="BH318" i="6"/>
  <c r="BG318" i="6"/>
  <c r="BF318" i="6"/>
  <c r="T318" i="6"/>
  <c r="R318" i="6"/>
  <c r="P318" i="6"/>
  <c r="BI316" i="6"/>
  <c r="BH316" i="6"/>
  <c r="BG316" i="6"/>
  <c r="BF316" i="6"/>
  <c r="T316" i="6"/>
  <c r="R316" i="6"/>
  <c r="P316" i="6"/>
  <c r="BI313" i="6"/>
  <c r="BH313" i="6"/>
  <c r="BG313" i="6"/>
  <c r="BF313" i="6"/>
  <c r="T313" i="6"/>
  <c r="R313" i="6"/>
  <c r="P313" i="6"/>
  <c r="BI310" i="6"/>
  <c r="BH310" i="6"/>
  <c r="BG310" i="6"/>
  <c r="BF310" i="6"/>
  <c r="T310" i="6"/>
  <c r="R310" i="6"/>
  <c r="P310" i="6"/>
  <c r="BI307" i="6"/>
  <c r="BH307" i="6"/>
  <c r="BG307" i="6"/>
  <c r="BF307" i="6"/>
  <c r="T307" i="6"/>
  <c r="R307" i="6"/>
  <c r="P307" i="6"/>
  <c r="BI304" i="6"/>
  <c r="BH304" i="6"/>
  <c r="BG304" i="6"/>
  <c r="BF304" i="6"/>
  <c r="T304" i="6"/>
  <c r="R304" i="6"/>
  <c r="P304" i="6"/>
  <c r="BI301" i="6"/>
  <c r="BH301" i="6"/>
  <c r="BG301" i="6"/>
  <c r="BF301" i="6"/>
  <c r="T301" i="6"/>
  <c r="R301" i="6"/>
  <c r="P301" i="6"/>
  <c r="BI298" i="6"/>
  <c r="BH298" i="6"/>
  <c r="BG298" i="6"/>
  <c r="BF298" i="6"/>
  <c r="T298" i="6"/>
  <c r="R298" i="6"/>
  <c r="P298" i="6"/>
  <c r="BI295" i="6"/>
  <c r="BH295" i="6"/>
  <c r="BG295" i="6"/>
  <c r="BF295" i="6"/>
  <c r="T295" i="6"/>
  <c r="R295" i="6"/>
  <c r="P295" i="6"/>
  <c r="BI292" i="6"/>
  <c r="BH292" i="6"/>
  <c r="BG292" i="6"/>
  <c r="BF292" i="6"/>
  <c r="T292" i="6"/>
  <c r="R292" i="6"/>
  <c r="P292" i="6"/>
  <c r="BI290" i="6"/>
  <c r="BH290" i="6"/>
  <c r="BG290" i="6"/>
  <c r="BF290" i="6"/>
  <c r="T290" i="6"/>
  <c r="R290" i="6"/>
  <c r="P290" i="6"/>
  <c r="BI287" i="6"/>
  <c r="BH287" i="6"/>
  <c r="BG287" i="6"/>
  <c r="BF287" i="6"/>
  <c r="T287" i="6"/>
  <c r="R287" i="6"/>
  <c r="P287" i="6"/>
  <c r="BI285" i="6"/>
  <c r="BH285" i="6"/>
  <c r="BG285" i="6"/>
  <c r="BF285" i="6"/>
  <c r="T285" i="6"/>
  <c r="R285" i="6"/>
  <c r="P285" i="6"/>
  <c r="BI283" i="6"/>
  <c r="BH283" i="6"/>
  <c r="BG283" i="6"/>
  <c r="BF283" i="6"/>
  <c r="T283" i="6"/>
  <c r="R283" i="6"/>
  <c r="P283" i="6"/>
  <c r="BI281" i="6"/>
  <c r="BH281" i="6"/>
  <c r="BG281" i="6"/>
  <c r="BF281" i="6"/>
  <c r="T281" i="6"/>
  <c r="R281" i="6"/>
  <c r="P281" i="6"/>
  <c r="BI279" i="6"/>
  <c r="BH279" i="6"/>
  <c r="BG279" i="6"/>
  <c r="BF279" i="6"/>
  <c r="T279" i="6"/>
  <c r="R279" i="6"/>
  <c r="P279" i="6"/>
  <c r="BI277" i="6"/>
  <c r="BH277" i="6"/>
  <c r="BG277" i="6"/>
  <c r="BF277" i="6"/>
  <c r="T277" i="6"/>
  <c r="R277" i="6"/>
  <c r="P277" i="6"/>
  <c r="BI274" i="6"/>
  <c r="BH274" i="6"/>
  <c r="BG274" i="6"/>
  <c r="BF274" i="6"/>
  <c r="T274" i="6"/>
  <c r="R274" i="6"/>
  <c r="P274" i="6"/>
  <c r="BI272" i="6"/>
  <c r="BH272" i="6"/>
  <c r="BG272" i="6"/>
  <c r="BF272" i="6"/>
  <c r="T272" i="6"/>
  <c r="R272" i="6"/>
  <c r="P272" i="6"/>
  <c r="BI270" i="6"/>
  <c r="BH270" i="6"/>
  <c r="BG270" i="6"/>
  <c r="BF270" i="6"/>
  <c r="T270" i="6"/>
  <c r="R270" i="6"/>
  <c r="P270" i="6"/>
  <c r="BI268" i="6"/>
  <c r="BH268" i="6"/>
  <c r="BG268" i="6"/>
  <c r="BF268" i="6"/>
  <c r="T268" i="6"/>
  <c r="R268" i="6"/>
  <c r="P268" i="6"/>
  <c r="BI265" i="6"/>
  <c r="BH265" i="6"/>
  <c r="BG265" i="6"/>
  <c r="BF265" i="6"/>
  <c r="T265" i="6"/>
  <c r="R265" i="6"/>
  <c r="P265" i="6"/>
  <c r="BI262" i="6"/>
  <c r="BH262" i="6"/>
  <c r="BG262" i="6"/>
  <c r="BF262" i="6"/>
  <c r="T262" i="6"/>
  <c r="R262" i="6"/>
  <c r="P262" i="6"/>
  <c r="BI259" i="6"/>
  <c r="BH259" i="6"/>
  <c r="BG259" i="6"/>
  <c r="BF259" i="6"/>
  <c r="T259" i="6"/>
  <c r="R259" i="6"/>
  <c r="P259" i="6"/>
  <c r="BI257" i="6"/>
  <c r="BH257" i="6"/>
  <c r="BG257" i="6"/>
  <c r="BF257" i="6"/>
  <c r="T257" i="6"/>
  <c r="R257" i="6"/>
  <c r="P257" i="6"/>
  <c r="BI255" i="6"/>
  <c r="BH255" i="6"/>
  <c r="BG255" i="6"/>
  <c r="BF255" i="6"/>
  <c r="T255" i="6"/>
  <c r="R255" i="6"/>
  <c r="P255" i="6"/>
  <c r="BI252" i="6"/>
  <c r="BH252" i="6"/>
  <c r="BG252" i="6"/>
  <c r="BF252" i="6"/>
  <c r="T252" i="6"/>
  <c r="R252" i="6"/>
  <c r="P252" i="6"/>
  <c r="BI250" i="6"/>
  <c r="BH250" i="6"/>
  <c r="BG250" i="6"/>
  <c r="BF250" i="6"/>
  <c r="T250" i="6"/>
  <c r="R250" i="6"/>
  <c r="P250" i="6"/>
  <c r="BI247" i="6"/>
  <c r="BH247" i="6"/>
  <c r="BG247" i="6"/>
  <c r="BF247" i="6"/>
  <c r="T247" i="6"/>
  <c r="R247" i="6"/>
  <c r="P247" i="6"/>
  <c r="BI245" i="6"/>
  <c r="BH245" i="6"/>
  <c r="BG245" i="6"/>
  <c r="BF245" i="6"/>
  <c r="T245" i="6"/>
  <c r="R245" i="6"/>
  <c r="P245" i="6"/>
  <c r="BI242" i="6"/>
  <c r="BH242" i="6"/>
  <c r="BG242" i="6"/>
  <c r="BF242" i="6"/>
  <c r="T242" i="6"/>
  <c r="R242" i="6"/>
  <c r="P242" i="6"/>
  <c r="BI239" i="6"/>
  <c r="BH239" i="6"/>
  <c r="BG239" i="6"/>
  <c r="BF239" i="6"/>
  <c r="T239" i="6"/>
  <c r="R239" i="6"/>
  <c r="P239" i="6"/>
  <c r="BI237" i="6"/>
  <c r="BH237" i="6"/>
  <c r="BG237" i="6"/>
  <c r="BF237" i="6"/>
  <c r="T237" i="6"/>
  <c r="R237" i="6"/>
  <c r="P237" i="6"/>
  <c r="BI234" i="6"/>
  <c r="BH234" i="6"/>
  <c r="BG234" i="6"/>
  <c r="BF234" i="6"/>
  <c r="T234" i="6"/>
  <c r="R234" i="6"/>
  <c r="P234" i="6"/>
  <c r="BI232" i="6"/>
  <c r="BH232" i="6"/>
  <c r="BG232" i="6"/>
  <c r="BF232" i="6"/>
  <c r="T232" i="6"/>
  <c r="R232" i="6"/>
  <c r="P232" i="6"/>
  <c r="BI229" i="6"/>
  <c r="BH229" i="6"/>
  <c r="BG229" i="6"/>
  <c r="BF229" i="6"/>
  <c r="T229" i="6"/>
  <c r="R229" i="6"/>
  <c r="P229" i="6"/>
  <c r="BI227" i="6"/>
  <c r="BH227" i="6"/>
  <c r="BG227" i="6"/>
  <c r="BF227" i="6"/>
  <c r="T227" i="6"/>
  <c r="R227" i="6"/>
  <c r="P227" i="6"/>
  <c r="BI224" i="6"/>
  <c r="BH224" i="6"/>
  <c r="BG224" i="6"/>
  <c r="BF224" i="6"/>
  <c r="T224" i="6"/>
  <c r="R224" i="6"/>
  <c r="P224" i="6"/>
  <c r="BI222" i="6"/>
  <c r="BH222" i="6"/>
  <c r="BG222" i="6"/>
  <c r="BF222" i="6"/>
  <c r="T222" i="6"/>
  <c r="R222" i="6"/>
  <c r="P222" i="6"/>
  <c r="BI219" i="6"/>
  <c r="BH219" i="6"/>
  <c r="BG219" i="6"/>
  <c r="BF219" i="6"/>
  <c r="T219" i="6"/>
  <c r="R219" i="6"/>
  <c r="P219" i="6"/>
  <c r="BI217" i="6"/>
  <c r="BH217" i="6"/>
  <c r="BG217" i="6"/>
  <c r="BF217" i="6"/>
  <c r="T217" i="6"/>
  <c r="R217" i="6"/>
  <c r="P217" i="6"/>
  <c r="BI214" i="6"/>
  <c r="BH214" i="6"/>
  <c r="BG214" i="6"/>
  <c r="BF214" i="6"/>
  <c r="T214" i="6"/>
  <c r="R214" i="6"/>
  <c r="P214" i="6"/>
  <c r="BI212" i="6"/>
  <c r="BH212" i="6"/>
  <c r="BG212" i="6"/>
  <c r="BF212" i="6"/>
  <c r="T212" i="6"/>
  <c r="R212" i="6"/>
  <c r="P212" i="6"/>
  <c r="BI209" i="6"/>
  <c r="BH209" i="6"/>
  <c r="BG209" i="6"/>
  <c r="BF209" i="6"/>
  <c r="T209" i="6"/>
  <c r="R209" i="6"/>
  <c r="P209" i="6"/>
  <c r="BI207" i="6"/>
  <c r="BH207" i="6"/>
  <c r="BG207" i="6"/>
  <c r="BF207" i="6"/>
  <c r="T207" i="6"/>
  <c r="R207" i="6"/>
  <c r="P207" i="6"/>
  <c r="BI204" i="6"/>
  <c r="BH204" i="6"/>
  <c r="BG204" i="6"/>
  <c r="BF204" i="6"/>
  <c r="T204" i="6"/>
  <c r="R204" i="6"/>
  <c r="P204" i="6"/>
  <c r="BI201" i="6"/>
  <c r="BH201" i="6"/>
  <c r="BG201" i="6"/>
  <c r="BF201" i="6"/>
  <c r="T201" i="6"/>
  <c r="R201" i="6"/>
  <c r="P201" i="6"/>
  <c r="BI199" i="6"/>
  <c r="BH199" i="6"/>
  <c r="BG199" i="6"/>
  <c r="BF199" i="6"/>
  <c r="T199" i="6"/>
  <c r="R199" i="6"/>
  <c r="P199" i="6"/>
  <c r="BI196" i="6"/>
  <c r="BH196" i="6"/>
  <c r="BG196" i="6"/>
  <c r="BF196" i="6"/>
  <c r="T196" i="6"/>
  <c r="R196" i="6"/>
  <c r="P196" i="6"/>
  <c r="BI194" i="6"/>
  <c r="BH194" i="6"/>
  <c r="BG194" i="6"/>
  <c r="BF194" i="6"/>
  <c r="T194" i="6"/>
  <c r="R194" i="6"/>
  <c r="P194" i="6"/>
  <c r="BI191" i="6"/>
  <c r="BH191" i="6"/>
  <c r="BG191" i="6"/>
  <c r="BF191" i="6"/>
  <c r="T191" i="6"/>
  <c r="R191" i="6"/>
  <c r="P191" i="6"/>
  <c r="BI188" i="6"/>
  <c r="BH188" i="6"/>
  <c r="BG188" i="6"/>
  <c r="BF188" i="6"/>
  <c r="T188" i="6"/>
  <c r="R188" i="6"/>
  <c r="P188" i="6"/>
  <c r="BI185" i="6"/>
  <c r="BH185" i="6"/>
  <c r="BG185" i="6"/>
  <c r="BF185" i="6"/>
  <c r="T185" i="6"/>
  <c r="R185" i="6"/>
  <c r="P185" i="6"/>
  <c r="BI182" i="6"/>
  <c r="BH182" i="6"/>
  <c r="BG182" i="6"/>
  <c r="BF182" i="6"/>
  <c r="T182" i="6"/>
  <c r="R182" i="6"/>
  <c r="P182" i="6"/>
  <c r="BI179" i="6"/>
  <c r="BH179" i="6"/>
  <c r="BG179" i="6"/>
  <c r="BF179" i="6"/>
  <c r="T179" i="6"/>
  <c r="R179" i="6"/>
  <c r="P179" i="6"/>
  <c r="BI176" i="6"/>
  <c r="BH176" i="6"/>
  <c r="BG176" i="6"/>
  <c r="BF176" i="6"/>
  <c r="T176" i="6"/>
  <c r="R176" i="6"/>
  <c r="P176" i="6"/>
  <c r="BI173" i="6"/>
  <c r="BH173" i="6"/>
  <c r="BG173" i="6"/>
  <c r="BF173" i="6"/>
  <c r="T173" i="6"/>
  <c r="R173" i="6"/>
  <c r="P173" i="6"/>
  <c r="BI170" i="6"/>
  <c r="BH170" i="6"/>
  <c r="BG170" i="6"/>
  <c r="BF170" i="6"/>
  <c r="T170" i="6"/>
  <c r="R170" i="6"/>
  <c r="P170" i="6"/>
  <c r="BI167" i="6"/>
  <c r="BH167" i="6"/>
  <c r="BG167" i="6"/>
  <c r="BF167" i="6"/>
  <c r="T167" i="6"/>
  <c r="R167" i="6"/>
  <c r="P167" i="6"/>
  <c r="BI164" i="6"/>
  <c r="BH164" i="6"/>
  <c r="BG164" i="6"/>
  <c r="BF164" i="6"/>
  <c r="T164" i="6"/>
  <c r="R164" i="6"/>
  <c r="P164" i="6"/>
  <c r="BI161" i="6"/>
  <c r="BH161" i="6"/>
  <c r="BG161" i="6"/>
  <c r="BF161" i="6"/>
  <c r="T161" i="6"/>
  <c r="R161" i="6"/>
  <c r="P161" i="6"/>
  <c r="BI158" i="6"/>
  <c r="BH158" i="6"/>
  <c r="BG158" i="6"/>
  <c r="BF158" i="6"/>
  <c r="T158" i="6"/>
  <c r="R158" i="6"/>
  <c r="P158" i="6"/>
  <c r="BI155" i="6"/>
  <c r="BH155" i="6"/>
  <c r="BG155" i="6"/>
  <c r="BF155" i="6"/>
  <c r="T155" i="6"/>
  <c r="R155" i="6"/>
  <c r="P155" i="6"/>
  <c r="BI152" i="6"/>
  <c r="BH152" i="6"/>
  <c r="BG152" i="6"/>
  <c r="BF152" i="6"/>
  <c r="T152" i="6"/>
  <c r="R152" i="6"/>
  <c r="P152" i="6"/>
  <c r="BI149" i="6"/>
  <c r="BH149" i="6"/>
  <c r="BG149" i="6"/>
  <c r="BF149" i="6"/>
  <c r="T149" i="6"/>
  <c r="R149" i="6"/>
  <c r="P149" i="6"/>
  <c r="BI146" i="6"/>
  <c r="BH146" i="6"/>
  <c r="BG146" i="6"/>
  <c r="BF146" i="6"/>
  <c r="T146" i="6"/>
  <c r="R146" i="6"/>
  <c r="P146" i="6"/>
  <c r="BI143" i="6"/>
  <c r="BH143" i="6"/>
  <c r="BG143" i="6"/>
  <c r="BF143" i="6"/>
  <c r="T143" i="6"/>
  <c r="R143" i="6"/>
  <c r="P143" i="6"/>
  <c r="BI140" i="6"/>
  <c r="BH140" i="6"/>
  <c r="BG140" i="6"/>
  <c r="BF140" i="6"/>
  <c r="T140" i="6"/>
  <c r="R140" i="6"/>
  <c r="P140" i="6"/>
  <c r="BI137" i="6"/>
  <c r="BH137" i="6"/>
  <c r="BG137" i="6"/>
  <c r="BF137" i="6"/>
  <c r="T137" i="6"/>
  <c r="R137" i="6"/>
  <c r="P137" i="6"/>
  <c r="BI134" i="6"/>
  <c r="BH134" i="6"/>
  <c r="BG134" i="6"/>
  <c r="BF134" i="6"/>
  <c r="T134" i="6"/>
  <c r="R134" i="6"/>
  <c r="P134" i="6"/>
  <c r="BI131" i="6"/>
  <c r="BH131" i="6"/>
  <c r="BG131" i="6"/>
  <c r="BF131" i="6"/>
  <c r="T131" i="6"/>
  <c r="R131" i="6"/>
  <c r="P131" i="6"/>
  <c r="BI129" i="6"/>
  <c r="BH129" i="6"/>
  <c r="BG129" i="6"/>
  <c r="BF129" i="6"/>
  <c r="T129" i="6"/>
  <c r="R129" i="6"/>
  <c r="P129" i="6"/>
  <c r="BI126" i="6"/>
  <c r="BH126" i="6"/>
  <c r="BG126" i="6"/>
  <c r="BF126" i="6"/>
  <c r="T126" i="6"/>
  <c r="R126" i="6"/>
  <c r="P126" i="6"/>
  <c r="BI124" i="6"/>
  <c r="BH124" i="6"/>
  <c r="BG124" i="6"/>
  <c r="BF124" i="6"/>
  <c r="T124" i="6"/>
  <c r="R124" i="6"/>
  <c r="P124" i="6"/>
  <c r="BI121" i="6"/>
  <c r="BH121" i="6"/>
  <c r="BG121" i="6"/>
  <c r="BF121" i="6"/>
  <c r="T121" i="6"/>
  <c r="R121" i="6"/>
  <c r="P121" i="6"/>
  <c r="BI119" i="6"/>
  <c r="BH119" i="6"/>
  <c r="BG119" i="6"/>
  <c r="BF119" i="6"/>
  <c r="T119" i="6"/>
  <c r="R119" i="6"/>
  <c r="P119" i="6"/>
  <c r="BI116" i="6"/>
  <c r="BH116" i="6"/>
  <c r="BG116" i="6"/>
  <c r="BF116" i="6"/>
  <c r="T116" i="6"/>
  <c r="R116" i="6"/>
  <c r="P116" i="6"/>
  <c r="BI114" i="6"/>
  <c r="BH114" i="6"/>
  <c r="BG114" i="6"/>
  <c r="BF114" i="6"/>
  <c r="T114" i="6"/>
  <c r="R114" i="6"/>
  <c r="P114" i="6"/>
  <c r="BI111" i="6"/>
  <c r="BH111" i="6"/>
  <c r="BG111" i="6"/>
  <c r="BF111" i="6"/>
  <c r="T111" i="6"/>
  <c r="R111" i="6"/>
  <c r="P111" i="6"/>
  <c r="BI109" i="6"/>
  <c r="BH109" i="6"/>
  <c r="BG109" i="6"/>
  <c r="BF109" i="6"/>
  <c r="T109" i="6"/>
  <c r="R109" i="6"/>
  <c r="P109" i="6"/>
  <c r="BI106" i="6"/>
  <c r="BH106" i="6"/>
  <c r="BG106" i="6"/>
  <c r="BF106" i="6"/>
  <c r="T106" i="6"/>
  <c r="R106" i="6"/>
  <c r="P106" i="6"/>
  <c r="BI103" i="6"/>
  <c r="BH103" i="6"/>
  <c r="BG103" i="6"/>
  <c r="BF103" i="6"/>
  <c r="T103" i="6"/>
  <c r="R103" i="6"/>
  <c r="P103" i="6"/>
  <c r="BI100" i="6"/>
  <c r="BH100" i="6"/>
  <c r="BG100" i="6"/>
  <c r="BF100" i="6"/>
  <c r="T100" i="6"/>
  <c r="R100" i="6"/>
  <c r="P100" i="6"/>
  <c r="BI97" i="6"/>
  <c r="BH97" i="6"/>
  <c r="BG97" i="6"/>
  <c r="BF97" i="6"/>
  <c r="T97" i="6"/>
  <c r="R97" i="6"/>
  <c r="P97" i="6"/>
  <c r="BI94" i="6"/>
  <c r="BH94" i="6"/>
  <c r="BG94" i="6"/>
  <c r="BF94" i="6"/>
  <c r="T94" i="6"/>
  <c r="R94" i="6"/>
  <c r="P94" i="6"/>
  <c r="BI91" i="6"/>
  <c r="BH91" i="6"/>
  <c r="BG91" i="6"/>
  <c r="BF91" i="6"/>
  <c r="T91" i="6"/>
  <c r="R91" i="6"/>
  <c r="P91" i="6"/>
  <c r="J85" i="6"/>
  <c r="J84" i="6"/>
  <c r="F84" i="6"/>
  <c r="F82" i="6"/>
  <c r="E80" i="6"/>
  <c r="J55" i="6"/>
  <c r="J54" i="6"/>
  <c r="F54" i="6"/>
  <c r="F52" i="6"/>
  <c r="E50" i="6"/>
  <c r="J18" i="6"/>
  <c r="E18" i="6"/>
  <c r="F55" i="6"/>
  <c r="J17" i="6"/>
  <c r="J12" i="6"/>
  <c r="J82" i="6" s="1"/>
  <c r="E7" i="6"/>
  <c r="E48" i="6"/>
  <c r="J37" i="5"/>
  <c r="J36" i="5"/>
  <c r="AY58" i="1"/>
  <c r="J35" i="5"/>
  <c r="AX58" i="1"/>
  <c r="BI152" i="5"/>
  <c r="BH152" i="5"/>
  <c r="BG152" i="5"/>
  <c r="BF152" i="5"/>
  <c r="T152" i="5"/>
  <c r="R152" i="5"/>
  <c r="P152" i="5"/>
  <c r="BI150" i="5"/>
  <c r="BH150" i="5"/>
  <c r="BG150" i="5"/>
  <c r="BF150" i="5"/>
  <c r="T150" i="5"/>
  <c r="R150" i="5"/>
  <c r="P150" i="5"/>
  <c r="BI148" i="5"/>
  <c r="BH148" i="5"/>
  <c r="BG148" i="5"/>
  <c r="BF148" i="5"/>
  <c r="T148" i="5"/>
  <c r="R148" i="5"/>
  <c r="P148" i="5"/>
  <c r="BI146" i="5"/>
  <c r="BH146" i="5"/>
  <c r="BG146" i="5"/>
  <c r="BF146" i="5"/>
  <c r="T146" i="5"/>
  <c r="R146" i="5"/>
  <c r="P146" i="5"/>
  <c r="BI143" i="5"/>
  <c r="BH143" i="5"/>
  <c r="BG143" i="5"/>
  <c r="BF143" i="5"/>
  <c r="T143" i="5"/>
  <c r="R143" i="5"/>
  <c r="P143" i="5"/>
  <c r="BI141" i="5"/>
  <c r="BH141" i="5"/>
  <c r="BG141" i="5"/>
  <c r="BF141" i="5"/>
  <c r="T141" i="5"/>
  <c r="R141" i="5"/>
  <c r="P141" i="5"/>
  <c r="BI139" i="5"/>
  <c r="BH139" i="5"/>
  <c r="BG139" i="5"/>
  <c r="BF139" i="5"/>
  <c r="T139" i="5"/>
  <c r="R139" i="5"/>
  <c r="P139" i="5"/>
  <c r="BI136" i="5"/>
  <c r="BH136" i="5"/>
  <c r="BG136" i="5"/>
  <c r="BF136" i="5"/>
  <c r="T136" i="5"/>
  <c r="R136" i="5"/>
  <c r="P136" i="5"/>
  <c r="BI134" i="5"/>
  <c r="BH134" i="5"/>
  <c r="BG134" i="5"/>
  <c r="BF134" i="5"/>
  <c r="T134" i="5"/>
  <c r="R134" i="5"/>
  <c r="P134" i="5"/>
  <c r="BI132" i="5"/>
  <c r="BH132" i="5"/>
  <c r="BG132" i="5"/>
  <c r="BF132" i="5"/>
  <c r="T132" i="5"/>
  <c r="R132" i="5"/>
  <c r="P132" i="5"/>
  <c r="BI130" i="5"/>
  <c r="BH130" i="5"/>
  <c r="BG130" i="5"/>
  <c r="BF130" i="5"/>
  <c r="T130" i="5"/>
  <c r="R130" i="5"/>
  <c r="P130" i="5"/>
  <c r="BI127" i="5"/>
  <c r="BH127" i="5"/>
  <c r="BG127" i="5"/>
  <c r="BF127" i="5"/>
  <c r="T127" i="5"/>
  <c r="R127" i="5"/>
  <c r="P127" i="5"/>
  <c r="BI125" i="5"/>
  <c r="BH125" i="5"/>
  <c r="BG125" i="5"/>
  <c r="BF125" i="5"/>
  <c r="T125" i="5"/>
  <c r="R125" i="5"/>
  <c r="P125" i="5"/>
  <c r="BI123" i="5"/>
  <c r="BH123" i="5"/>
  <c r="BG123" i="5"/>
  <c r="BF123" i="5"/>
  <c r="T123" i="5"/>
  <c r="R123" i="5"/>
  <c r="P123" i="5"/>
  <c r="BI121" i="5"/>
  <c r="BH121" i="5"/>
  <c r="BG121" i="5"/>
  <c r="BF121" i="5"/>
  <c r="T121" i="5"/>
  <c r="R121" i="5"/>
  <c r="P121" i="5"/>
  <c r="BI119" i="5"/>
  <c r="BH119" i="5"/>
  <c r="BG119" i="5"/>
  <c r="BF119" i="5"/>
  <c r="T119" i="5"/>
  <c r="R119" i="5"/>
  <c r="P119" i="5"/>
  <c r="BI117" i="5"/>
  <c r="BH117" i="5"/>
  <c r="BG117" i="5"/>
  <c r="BF117" i="5"/>
  <c r="T117" i="5"/>
  <c r="R117" i="5"/>
  <c r="P117" i="5"/>
  <c r="BI115" i="5"/>
  <c r="BH115" i="5"/>
  <c r="BG115" i="5"/>
  <c r="BF115" i="5"/>
  <c r="T115" i="5"/>
  <c r="R115" i="5"/>
  <c r="P115" i="5"/>
  <c r="BI113" i="5"/>
  <c r="BH113" i="5"/>
  <c r="BG113" i="5"/>
  <c r="BF113" i="5"/>
  <c r="T113" i="5"/>
  <c r="R113" i="5"/>
  <c r="P113" i="5"/>
  <c r="BI111" i="5"/>
  <c r="BH111" i="5"/>
  <c r="BG111" i="5"/>
  <c r="BF111" i="5"/>
  <c r="T111" i="5"/>
  <c r="R111" i="5"/>
  <c r="P111" i="5"/>
  <c r="BI109" i="5"/>
  <c r="BH109" i="5"/>
  <c r="BG109" i="5"/>
  <c r="BF109" i="5"/>
  <c r="T109" i="5"/>
  <c r="R109" i="5"/>
  <c r="P109" i="5"/>
  <c r="BI107" i="5"/>
  <c r="BH107" i="5"/>
  <c r="BG107" i="5"/>
  <c r="BF107" i="5"/>
  <c r="T107" i="5"/>
  <c r="R107" i="5"/>
  <c r="P107" i="5"/>
  <c r="BI105" i="5"/>
  <c r="BH105" i="5"/>
  <c r="BG105" i="5"/>
  <c r="BF105" i="5"/>
  <c r="T105" i="5"/>
  <c r="R105" i="5"/>
  <c r="P105" i="5"/>
  <c r="BI103" i="5"/>
  <c r="BH103" i="5"/>
  <c r="BG103" i="5"/>
  <c r="BF103" i="5"/>
  <c r="T103" i="5"/>
  <c r="R103" i="5"/>
  <c r="P103" i="5"/>
  <c r="BI101" i="5"/>
  <c r="BH101" i="5"/>
  <c r="BG101" i="5"/>
  <c r="BF101" i="5"/>
  <c r="T101" i="5"/>
  <c r="R101" i="5"/>
  <c r="P101" i="5"/>
  <c r="BI99" i="5"/>
  <c r="BH99" i="5"/>
  <c r="BG99" i="5"/>
  <c r="BF99" i="5"/>
  <c r="T99" i="5"/>
  <c r="R99" i="5"/>
  <c r="P99" i="5"/>
  <c r="BI97" i="5"/>
  <c r="BH97" i="5"/>
  <c r="BG97" i="5"/>
  <c r="BF97" i="5"/>
  <c r="T97" i="5"/>
  <c r="R97" i="5"/>
  <c r="P97" i="5"/>
  <c r="BI94" i="5"/>
  <c r="BH94" i="5"/>
  <c r="BG94" i="5"/>
  <c r="BF94" i="5"/>
  <c r="T94" i="5"/>
  <c r="R94" i="5"/>
  <c r="P94" i="5"/>
  <c r="BI92" i="5"/>
  <c r="BH92" i="5"/>
  <c r="BG92" i="5"/>
  <c r="BF92" i="5"/>
  <c r="T92" i="5"/>
  <c r="R92" i="5"/>
  <c r="P92" i="5"/>
  <c r="BI90" i="5"/>
  <c r="BH90" i="5"/>
  <c r="BG90" i="5"/>
  <c r="BF90" i="5"/>
  <c r="T90" i="5"/>
  <c r="R90" i="5"/>
  <c r="P90" i="5"/>
  <c r="BI88" i="5"/>
  <c r="BH88" i="5"/>
  <c r="BG88" i="5"/>
  <c r="BF88" i="5"/>
  <c r="T88" i="5"/>
  <c r="R88" i="5"/>
  <c r="P88" i="5"/>
  <c r="BI86" i="5"/>
  <c r="BH86" i="5"/>
  <c r="BG86" i="5"/>
  <c r="BF86" i="5"/>
  <c r="T86" i="5"/>
  <c r="R86" i="5"/>
  <c r="P86" i="5"/>
  <c r="J80" i="5"/>
  <c r="F78" i="5"/>
  <c r="E76" i="5"/>
  <c r="J54" i="5"/>
  <c r="F52" i="5"/>
  <c r="E50" i="5"/>
  <c r="J24" i="5"/>
  <c r="E24" i="5"/>
  <c r="J55" i="5" s="1"/>
  <c r="J23" i="5"/>
  <c r="J18" i="5"/>
  <c r="E18" i="5"/>
  <c r="F55" i="5" s="1"/>
  <c r="J17" i="5"/>
  <c r="J15" i="5"/>
  <c r="E15" i="5"/>
  <c r="F80" i="5" s="1"/>
  <c r="J14" i="5"/>
  <c r="J12" i="5"/>
  <c r="J52" i="5"/>
  <c r="E7" i="5"/>
  <c r="E48" i="5"/>
  <c r="J37" i="4"/>
  <c r="J36" i="4"/>
  <c r="AY57" i="1" s="1"/>
  <c r="J35" i="4"/>
  <c r="AX57" i="1"/>
  <c r="BI275" i="4"/>
  <c r="BH275" i="4"/>
  <c r="BG275" i="4"/>
  <c r="BF275" i="4"/>
  <c r="T275" i="4"/>
  <c r="R275" i="4"/>
  <c r="P275" i="4"/>
  <c r="BI273" i="4"/>
  <c r="BH273" i="4"/>
  <c r="BG273" i="4"/>
  <c r="BF273" i="4"/>
  <c r="T273" i="4"/>
  <c r="R273" i="4"/>
  <c r="P273" i="4"/>
  <c r="BI271" i="4"/>
  <c r="BH271" i="4"/>
  <c r="BG271" i="4"/>
  <c r="BF271" i="4"/>
  <c r="T271" i="4"/>
  <c r="R271" i="4"/>
  <c r="P271" i="4"/>
  <c r="BI269" i="4"/>
  <c r="BH269" i="4"/>
  <c r="BG269" i="4"/>
  <c r="BF269" i="4"/>
  <c r="T269" i="4"/>
  <c r="R269" i="4"/>
  <c r="P269" i="4"/>
  <c r="BI267" i="4"/>
  <c r="BH267" i="4"/>
  <c r="BG267" i="4"/>
  <c r="BF267" i="4"/>
  <c r="T267" i="4"/>
  <c r="R267" i="4"/>
  <c r="P267" i="4"/>
  <c r="BI265" i="4"/>
  <c r="BH265" i="4"/>
  <c r="BG265" i="4"/>
  <c r="BF265" i="4"/>
  <c r="T265" i="4"/>
  <c r="R265" i="4"/>
  <c r="P265" i="4"/>
  <c r="BI263" i="4"/>
  <c r="BH263" i="4"/>
  <c r="BG263" i="4"/>
  <c r="BF263" i="4"/>
  <c r="T263" i="4"/>
  <c r="R263" i="4"/>
  <c r="P263" i="4"/>
  <c r="BI261" i="4"/>
  <c r="BH261" i="4"/>
  <c r="BG261" i="4"/>
  <c r="BF261" i="4"/>
  <c r="T261" i="4"/>
  <c r="R261" i="4"/>
  <c r="P261" i="4"/>
  <c r="BI257" i="4"/>
  <c r="BH257" i="4"/>
  <c r="BG257" i="4"/>
  <c r="BF257" i="4"/>
  <c r="T257" i="4"/>
  <c r="T256" i="4" s="1"/>
  <c r="T255" i="4" s="1"/>
  <c r="R257" i="4"/>
  <c r="R256" i="4"/>
  <c r="R255" i="4" s="1"/>
  <c r="P257" i="4"/>
  <c r="P256" i="4" s="1"/>
  <c r="P255" i="4" s="1"/>
  <c r="BI252" i="4"/>
  <c r="BH252" i="4"/>
  <c r="BG252" i="4"/>
  <c r="BF252" i="4"/>
  <c r="T252" i="4"/>
  <c r="R252" i="4"/>
  <c r="P252" i="4"/>
  <c r="BI249" i="4"/>
  <c r="BH249" i="4"/>
  <c r="BG249" i="4"/>
  <c r="BF249" i="4"/>
  <c r="T249" i="4"/>
  <c r="R249" i="4"/>
  <c r="P249" i="4"/>
  <c r="BI245" i="4"/>
  <c r="BH245" i="4"/>
  <c r="BG245" i="4"/>
  <c r="BF245" i="4"/>
  <c r="T245" i="4"/>
  <c r="R245" i="4"/>
  <c r="P245" i="4"/>
  <c r="BI242" i="4"/>
  <c r="BH242" i="4"/>
  <c r="BG242" i="4"/>
  <c r="BF242" i="4"/>
  <c r="T242" i="4"/>
  <c r="R242" i="4"/>
  <c r="P242" i="4"/>
  <c r="BI238" i="4"/>
  <c r="BH238" i="4"/>
  <c r="BG238" i="4"/>
  <c r="BF238" i="4"/>
  <c r="T238" i="4"/>
  <c r="R238" i="4"/>
  <c r="P238" i="4"/>
  <c r="BI235" i="4"/>
  <c r="BH235" i="4"/>
  <c r="BG235" i="4"/>
  <c r="BF235" i="4"/>
  <c r="T235" i="4"/>
  <c r="R235" i="4"/>
  <c r="P235" i="4"/>
  <c r="BI232" i="4"/>
  <c r="BH232" i="4"/>
  <c r="BG232" i="4"/>
  <c r="BF232" i="4"/>
  <c r="T232" i="4"/>
  <c r="R232" i="4"/>
  <c r="P232" i="4"/>
  <c r="BI229" i="4"/>
  <c r="BH229" i="4"/>
  <c r="BG229" i="4"/>
  <c r="BF229" i="4"/>
  <c r="T229" i="4"/>
  <c r="R229" i="4"/>
  <c r="P229" i="4"/>
  <c r="BI226" i="4"/>
  <c r="BH226" i="4"/>
  <c r="BG226" i="4"/>
  <c r="BF226" i="4"/>
  <c r="T226" i="4"/>
  <c r="R226" i="4"/>
  <c r="P226" i="4"/>
  <c r="BI223" i="4"/>
  <c r="BH223" i="4"/>
  <c r="BG223" i="4"/>
  <c r="BF223" i="4"/>
  <c r="T223" i="4"/>
  <c r="R223" i="4"/>
  <c r="P223" i="4"/>
  <c r="BI219" i="4"/>
  <c r="BH219" i="4"/>
  <c r="BG219" i="4"/>
  <c r="BF219" i="4"/>
  <c r="T219" i="4"/>
  <c r="R219" i="4"/>
  <c r="P219" i="4"/>
  <c r="BI216" i="4"/>
  <c r="BH216" i="4"/>
  <c r="BG216" i="4"/>
  <c r="BF216" i="4"/>
  <c r="T216" i="4"/>
  <c r="R216" i="4"/>
  <c r="P216" i="4"/>
  <c r="BI212" i="4"/>
  <c r="BH212" i="4"/>
  <c r="BG212" i="4"/>
  <c r="BF212" i="4"/>
  <c r="T212" i="4"/>
  <c r="R212" i="4"/>
  <c r="P212" i="4"/>
  <c r="BI209" i="4"/>
  <c r="BH209" i="4"/>
  <c r="BG209" i="4"/>
  <c r="BF209" i="4"/>
  <c r="T209" i="4"/>
  <c r="R209" i="4"/>
  <c r="P209" i="4"/>
  <c r="BI205" i="4"/>
  <c r="BH205" i="4"/>
  <c r="BG205" i="4"/>
  <c r="BF205" i="4"/>
  <c r="T205" i="4"/>
  <c r="R205" i="4"/>
  <c r="P205" i="4"/>
  <c r="BI202" i="4"/>
  <c r="BH202" i="4"/>
  <c r="BG202" i="4"/>
  <c r="BF202" i="4"/>
  <c r="T202" i="4"/>
  <c r="R202" i="4"/>
  <c r="P202" i="4"/>
  <c r="BI199" i="4"/>
  <c r="BH199" i="4"/>
  <c r="BG199" i="4"/>
  <c r="BF199" i="4"/>
  <c r="T199" i="4"/>
  <c r="R199" i="4"/>
  <c r="P199" i="4"/>
  <c r="BI195" i="4"/>
  <c r="BH195" i="4"/>
  <c r="BG195" i="4"/>
  <c r="BF195" i="4"/>
  <c r="T195" i="4"/>
  <c r="R195" i="4"/>
  <c r="P195" i="4"/>
  <c r="BI192" i="4"/>
  <c r="BH192" i="4"/>
  <c r="BG192" i="4"/>
  <c r="BF192" i="4"/>
  <c r="T192" i="4"/>
  <c r="R192" i="4"/>
  <c r="P192" i="4"/>
  <c r="BI189" i="4"/>
  <c r="BH189" i="4"/>
  <c r="BG189" i="4"/>
  <c r="BF189" i="4"/>
  <c r="T189" i="4"/>
  <c r="R189" i="4"/>
  <c r="P189" i="4"/>
  <c r="BI186" i="4"/>
  <c r="BH186" i="4"/>
  <c r="BG186" i="4"/>
  <c r="BF186" i="4"/>
  <c r="T186" i="4"/>
  <c r="R186" i="4"/>
  <c r="P186" i="4"/>
  <c r="BI182" i="4"/>
  <c r="BH182" i="4"/>
  <c r="BG182" i="4"/>
  <c r="BF182" i="4"/>
  <c r="T182" i="4"/>
  <c r="R182" i="4"/>
  <c r="P182" i="4"/>
  <c r="BI178" i="4"/>
  <c r="BH178" i="4"/>
  <c r="BG178" i="4"/>
  <c r="BF178" i="4"/>
  <c r="T178" i="4"/>
  <c r="R178" i="4"/>
  <c r="P178" i="4"/>
  <c r="BI176" i="4"/>
  <c r="BH176" i="4"/>
  <c r="BG176" i="4"/>
  <c r="BF176" i="4"/>
  <c r="T176" i="4"/>
  <c r="R176" i="4"/>
  <c r="P176" i="4"/>
  <c r="BI172" i="4"/>
  <c r="BH172" i="4"/>
  <c r="BG172" i="4"/>
  <c r="BF172" i="4"/>
  <c r="T172" i="4"/>
  <c r="R172" i="4"/>
  <c r="P172" i="4"/>
  <c r="BI168" i="4"/>
  <c r="BH168" i="4"/>
  <c r="BG168" i="4"/>
  <c r="BF168" i="4"/>
  <c r="T168" i="4"/>
  <c r="R168" i="4"/>
  <c r="P168" i="4"/>
  <c r="BI164" i="4"/>
  <c r="BH164" i="4"/>
  <c r="BG164" i="4"/>
  <c r="BF164" i="4"/>
  <c r="T164" i="4"/>
  <c r="R164" i="4"/>
  <c r="P164" i="4"/>
  <c r="BI160" i="4"/>
  <c r="BH160" i="4"/>
  <c r="BG160" i="4"/>
  <c r="BF160" i="4"/>
  <c r="T160" i="4"/>
  <c r="R160" i="4"/>
  <c r="P160" i="4"/>
  <c r="BI156" i="4"/>
  <c r="BH156" i="4"/>
  <c r="BG156" i="4"/>
  <c r="BF156" i="4"/>
  <c r="T156" i="4"/>
  <c r="R156" i="4"/>
  <c r="P156" i="4"/>
  <c r="BI152" i="4"/>
  <c r="BH152" i="4"/>
  <c r="BG152" i="4"/>
  <c r="BF152" i="4"/>
  <c r="T152" i="4"/>
  <c r="R152" i="4"/>
  <c r="P152" i="4"/>
  <c r="BI150" i="4"/>
  <c r="BH150" i="4"/>
  <c r="BG150" i="4"/>
  <c r="BF150" i="4"/>
  <c r="T150" i="4"/>
  <c r="R150" i="4"/>
  <c r="P150" i="4"/>
  <c r="BI146" i="4"/>
  <c r="BH146" i="4"/>
  <c r="BG146" i="4"/>
  <c r="BF146" i="4"/>
  <c r="T146" i="4"/>
  <c r="R146" i="4"/>
  <c r="P146" i="4"/>
  <c r="BI142" i="4"/>
  <c r="BH142" i="4"/>
  <c r="BG142" i="4"/>
  <c r="BF142" i="4"/>
  <c r="T142" i="4"/>
  <c r="R142" i="4"/>
  <c r="P142" i="4"/>
  <c r="BI138" i="4"/>
  <c r="BH138" i="4"/>
  <c r="BG138" i="4"/>
  <c r="BF138" i="4"/>
  <c r="T138" i="4"/>
  <c r="R138" i="4"/>
  <c r="P138" i="4"/>
  <c r="BI134" i="4"/>
  <c r="BH134" i="4"/>
  <c r="BG134" i="4"/>
  <c r="BF134" i="4"/>
  <c r="T134" i="4"/>
  <c r="R134" i="4"/>
  <c r="P134" i="4"/>
  <c r="BI130" i="4"/>
  <c r="BH130" i="4"/>
  <c r="BG130" i="4"/>
  <c r="BF130" i="4"/>
  <c r="T130" i="4"/>
  <c r="R130" i="4"/>
  <c r="P130" i="4"/>
  <c r="BI128" i="4"/>
  <c r="BH128" i="4"/>
  <c r="BG128" i="4"/>
  <c r="BF128" i="4"/>
  <c r="T128" i="4"/>
  <c r="R128" i="4"/>
  <c r="P128" i="4"/>
  <c r="BI124" i="4"/>
  <c r="BH124" i="4"/>
  <c r="BG124" i="4"/>
  <c r="BF124" i="4"/>
  <c r="T124" i="4"/>
  <c r="R124" i="4"/>
  <c r="P124" i="4"/>
  <c r="BI120" i="4"/>
  <c r="BH120" i="4"/>
  <c r="BG120" i="4"/>
  <c r="BF120" i="4"/>
  <c r="T120" i="4"/>
  <c r="R120" i="4"/>
  <c r="P120" i="4"/>
  <c r="BI116" i="4"/>
  <c r="BH116" i="4"/>
  <c r="BG116" i="4"/>
  <c r="BF116" i="4"/>
  <c r="T116" i="4"/>
  <c r="R116" i="4"/>
  <c r="P116" i="4"/>
  <c r="BI111" i="4"/>
  <c r="BH111" i="4"/>
  <c r="BG111" i="4"/>
  <c r="BF111" i="4"/>
  <c r="T111" i="4"/>
  <c r="T110" i="4"/>
  <c r="R111" i="4"/>
  <c r="R110" i="4"/>
  <c r="P111" i="4"/>
  <c r="P110" i="4"/>
  <c r="BI106" i="4"/>
  <c r="BH106" i="4"/>
  <c r="BG106" i="4"/>
  <c r="BF106" i="4"/>
  <c r="T106" i="4"/>
  <c r="R106" i="4"/>
  <c r="P106" i="4"/>
  <c r="BI103" i="4"/>
  <c r="BH103" i="4"/>
  <c r="BG103" i="4"/>
  <c r="BF103" i="4"/>
  <c r="T103" i="4"/>
  <c r="R103" i="4"/>
  <c r="P103" i="4"/>
  <c r="BI99" i="4"/>
  <c r="BH99" i="4"/>
  <c r="BG99" i="4"/>
  <c r="BF99" i="4"/>
  <c r="T99" i="4"/>
  <c r="R99" i="4"/>
  <c r="P99" i="4"/>
  <c r="BI96" i="4"/>
  <c r="BH96" i="4"/>
  <c r="BG96" i="4"/>
  <c r="BF96" i="4"/>
  <c r="T96" i="4"/>
  <c r="R96" i="4"/>
  <c r="P96" i="4"/>
  <c r="BI93" i="4"/>
  <c r="BH93" i="4"/>
  <c r="BG93" i="4"/>
  <c r="BF93" i="4"/>
  <c r="T93" i="4"/>
  <c r="R93" i="4"/>
  <c r="P93" i="4"/>
  <c r="J87" i="4"/>
  <c r="J86" i="4"/>
  <c r="F86" i="4"/>
  <c r="F84" i="4"/>
  <c r="E82" i="4"/>
  <c r="J55" i="4"/>
  <c r="J54" i="4"/>
  <c r="F54" i="4"/>
  <c r="F52" i="4"/>
  <c r="E50" i="4"/>
  <c r="J18" i="4"/>
  <c r="E18" i="4"/>
  <c r="F87" i="4" s="1"/>
  <c r="J17" i="4"/>
  <c r="J12" i="4"/>
  <c r="J52" i="4" s="1"/>
  <c r="E7" i="4"/>
  <c r="E80" i="4" s="1"/>
  <c r="J37" i="3"/>
  <c r="J36" i="3"/>
  <c r="AY56" i="1"/>
  <c r="J35" i="3"/>
  <c r="AX56" i="1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R196" i="3"/>
  <c r="P196" i="3"/>
  <c r="BI194" i="3"/>
  <c r="BH194" i="3"/>
  <c r="BG194" i="3"/>
  <c r="BF194" i="3"/>
  <c r="T194" i="3"/>
  <c r="R194" i="3"/>
  <c r="P194" i="3"/>
  <c r="BI192" i="3"/>
  <c r="BH192" i="3"/>
  <c r="BG192" i="3"/>
  <c r="BF192" i="3"/>
  <c r="T192" i="3"/>
  <c r="R192" i="3"/>
  <c r="P192" i="3"/>
  <c r="BI190" i="3"/>
  <c r="BH190" i="3"/>
  <c r="BG190" i="3"/>
  <c r="BF190" i="3"/>
  <c r="T190" i="3"/>
  <c r="R190" i="3"/>
  <c r="P190" i="3"/>
  <c r="BI188" i="3"/>
  <c r="BH188" i="3"/>
  <c r="BG188" i="3"/>
  <c r="BF188" i="3"/>
  <c r="T188" i="3"/>
  <c r="R188" i="3"/>
  <c r="P188" i="3"/>
  <c r="BI186" i="3"/>
  <c r="BH186" i="3"/>
  <c r="BG186" i="3"/>
  <c r="BF186" i="3"/>
  <c r="T186" i="3"/>
  <c r="R186" i="3"/>
  <c r="P186" i="3"/>
  <c r="BI184" i="3"/>
  <c r="BH184" i="3"/>
  <c r="BG184" i="3"/>
  <c r="BF184" i="3"/>
  <c r="T184" i="3"/>
  <c r="R184" i="3"/>
  <c r="P184" i="3"/>
  <c r="BI182" i="3"/>
  <c r="BH182" i="3"/>
  <c r="BG182" i="3"/>
  <c r="BF182" i="3"/>
  <c r="T182" i="3"/>
  <c r="R182" i="3"/>
  <c r="P182" i="3"/>
  <c r="BI180" i="3"/>
  <c r="BH180" i="3"/>
  <c r="BG180" i="3"/>
  <c r="BF180" i="3"/>
  <c r="T180" i="3"/>
  <c r="R180" i="3"/>
  <c r="P180" i="3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4" i="3"/>
  <c r="BH174" i="3"/>
  <c r="BG174" i="3"/>
  <c r="BF174" i="3"/>
  <c r="T174" i="3"/>
  <c r="R174" i="3"/>
  <c r="P174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60" i="3"/>
  <c r="BH160" i="3"/>
  <c r="BG160" i="3"/>
  <c r="BF160" i="3"/>
  <c r="T160" i="3"/>
  <c r="R160" i="3"/>
  <c r="P160" i="3"/>
  <c r="BI158" i="3"/>
  <c r="BH158" i="3"/>
  <c r="BG158" i="3"/>
  <c r="BF158" i="3"/>
  <c r="T158" i="3"/>
  <c r="R158" i="3"/>
  <c r="P158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49" i="3"/>
  <c r="BH149" i="3"/>
  <c r="BG149" i="3"/>
  <c r="BF149" i="3"/>
  <c r="T149" i="3"/>
  <c r="R149" i="3"/>
  <c r="P149" i="3"/>
  <c r="BI147" i="3"/>
  <c r="BH147" i="3"/>
  <c r="BG147" i="3"/>
  <c r="BF147" i="3"/>
  <c r="T147" i="3"/>
  <c r="R147" i="3"/>
  <c r="P147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BI125" i="3"/>
  <c r="BH125" i="3"/>
  <c r="BG125" i="3"/>
  <c r="BF125" i="3"/>
  <c r="T125" i="3"/>
  <c r="R125" i="3"/>
  <c r="P125" i="3"/>
  <c r="BI123" i="3"/>
  <c r="BH123" i="3"/>
  <c r="BG123" i="3"/>
  <c r="BF123" i="3"/>
  <c r="T123" i="3"/>
  <c r="R123" i="3"/>
  <c r="P123" i="3"/>
  <c r="BI121" i="3"/>
  <c r="BH121" i="3"/>
  <c r="BG121" i="3"/>
  <c r="BF121" i="3"/>
  <c r="T121" i="3"/>
  <c r="R121" i="3"/>
  <c r="P121" i="3"/>
  <c r="BI119" i="3"/>
  <c r="BH119" i="3"/>
  <c r="BG119" i="3"/>
  <c r="BF119" i="3"/>
  <c r="T119" i="3"/>
  <c r="R119" i="3"/>
  <c r="P119" i="3"/>
  <c r="BI117" i="3"/>
  <c r="BH117" i="3"/>
  <c r="BG117" i="3"/>
  <c r="BF117" i="3"/>
  <c r="T117" i="3"/>
  <c r="R117" i="3"/>
  <c r="P117" i="3"/>
  <c r="BI112" i="3"/>
  <c r="BH112" i="3"/>
  <c r="BG112" i="3"/>
  <c r="BF112" i="3"/>
  <c r="T112" i="3"/>
  <c r="R112" i="3"/>
  <c r="P112" i="3"/>
  <c r="BI110" i="3"/>
  <c r="BH110" i="3"/>
  <c r="BG110" i="3"/>
  <c r="BF110" i="3"/>
  <c r="T110" i="3"/>
  <c r="R110" i="3"/>
  <c r="P110" i="3"/>
  <c r="BI108" i="3"/>
  <c r="BH108" i="3"/>
  <c r="BG108" i="3"/>
  <c r="BF108" i="3"/>
  <c r="T108" i="3"/>
  <c r="R108" i="3"/>
  <c r="P108" i="3"/>
  <c r="BI106" i="3"/>
  <c r="BH106" i="3"/>
  <c r="BG106" i="3"/>
  <c r="BF106" i="3"/>
  <c r="T106" i="3"/>
  <c r="R106" i="3"/>
  <c r="P106" i="3"/>
  <c r="BI104" i="3"/>
  <c r="BH104" i="3"/>
  <c r="BG104" i="3"/>
  <c r="BF104" i="3"/>
  <c r="T104" i="3"/>
  <c r="R104" i="3"/>
  <c r="P104" i="3"/>
  <c r="BI102" i="3"/>
  <c r="BH102" i="3"/>
  <c r="BG102" i="3"/>
  <c r="BF102" i="3"/>
  <c r="T102" i="3"/>
  <c r="R102" i="3"/>
  <c r="P102" i="3"/>
  <c r="BI100" i="3"/>
  <c r="BH100" i="3"/>
  <c r="BG100" i="3"/>
  <c r="BF100" i="3"/>
  <c r="T100" i="3"/>
  <c r="R100" i="3"/>
  <c r="P100" i="3"/>
  <c r="BI98" i="3"/>
  <c r="BH98" i="3"/>
  <c r="BG98" i="3"/>
  <c r="BF98" i="3"/>
  <c r="T98" i="3"/>
  <c r="R98" i="3"/>
  <c r="P98" i="3"/>
  <c r="BI96" i="3"/>
  <c r="BH96" i="3"/>
  <c r="BG96" i="3"/>
  <c r="BF96" i="3"/>
  <c r="T96" i="3"/>
  <c r="R96" i="3"/>
  <c r="P96" i="3"/>
  <c r="BI94" i="3"/>
  <c r="BH94" i="3"/>
  <c r="BG94" i="3"/>
  <c r="BF94" i="3"/>
  <c r="T94" i="3"/>
  <c r="R94" i="3"/>
  <c r="P94" i="3"/>
  <c r="BI92" i="3"/>
  <c r="BH92" i="3"/>
  <c r="BG92" i="3"/>
  <c r="BF92" i="3"/>
  <c r="T92" i="3"/>
  <c r="R92" i="3"/>
  <c r="P92" i="3"/>
  <c r="BI90" i="3"/>
  <c r="BH90" i="3"/>
  <c r="BG90" i="3"/>
  <c r="BF90" i="3"/>
  <c r="T90" i="3"/>
  <c r="R90" i="3"/>
  <c r="P90" i="3"/>
  <c r="BI88" i="3"/>
  <c r="BH88" i="3"/>
  <c r="BG88" i="3"/>
  <c r="BF88" i="3"/>
  <c r="T88" i="3"/>
  <c r="R88" i="3"/>
  <c r="P88" i="3"/>
  <c r="BI86" i="3"/>
  <c r="BH86" i="3"/>
  <c r="BG86" i="3"/>
  <c r="BF86" i="3"/>
  <c r="T86" i="3"/>
  <c r="R86" i="3"/>
  <c r="P86" i="3"/>
  <c r="J79" i="3"/>
  <c r="F77" i="3"/>
  <c r="E75" i="3"/>
  <c r="J54" i="3"/>
  <c r="F52" i="3"/>
  <c r="E50" i="3"/>
  <c r="J24" i="3"/>
  <c r="E24" i="3"/>
  <c r="J55" i="3" s="1"/>
  <c r="J23" i="3"/>
  <c r="J18" i="3"/>
  <c r="E18" i="3"/>
  <c r="F80" i="3" s="1"/>
  <c r="J17" i="3"/>
  <c r="J15" i="3"/>
  <c r="E15" i="3"/>
  <c r="F79" i="3" s="1"/>
  <c r="J14" i="3"/>
  <c r="J12" i="3"/>
  <c r="J52" i="3"/>
  <c r="E7" i="3"/>
  <c r="E73" i="3"/>
  <c r="J37" i="2"/>
  <c r="J36" i="2"/>
  <c r="AY55" i="1" s="1"/>
  <c r="J35" i="2"/>
  <c r="AX55" i="1" s="1"/>
  <c r="BI1042" i="2"/>
  <c r="BH1042" i="2"/>
  <c r="BG1042" i="2"/>
  <c r="BF1042" i="2"/>
  <c r="T1042" i="2"/>
  <c r="R1042" i="2"/>
  <c r="P1042" i="2"/>
  <c r="BI1036" i="2"/>
  <c r="BH1036" i="2"/>
  <c r="BG1036" i="2"/>
  <c r="BF1036" i="2"/>
  <c r="T1036" i="2"/>
  <c r="R1036" i="2"/>
  <c r="P1036" i="2"/>
  <c r="BI1027" i="2"/>
  <c r="BH1027" i="2"/>
  <c r="BG1027" i="2"/>
  <c r="BF1027" i="2"/>
  <c r="T1027" i="2"/>
  <c r="R1027" i="2"/>
  <c r="P1027" i="2"/>
  <c r="BI1023" i="2"/>
  <c r="BH1023" i="2"/>
  <c r="BG1023" i="2"/>
  <c r="BF1023" i="2"/>
  <c r="T1023" i="2"/>
  <c r="R1023" i="2"/>
  <c r="P1023" i="2"/>
  <c r="BI1019" i="2"/>
  <c r="BH1019" i="2"/>
  <c r="BG1019" i="2"/>
  <c r="BF1019" i="2"/>
  <c r="T1019" i="2"/>
  <c r="R1019" i="2"/>
  <c r="P1019" i="2"/>
  <c r="BI1016" i="2"/>
  <c r="BH1016" i="2"/>
  <c r="BG1016" i="2"/>
  <c r="BF1016" i="2"/>
  <c r="T1016" i="2"/>
  <c r="R1016" i="2"/>
  <c r="P1016" i="2"/>
  <c r="BI993" i="2"/>
  <c r="BH993" i="2"/>
  <c r="BG993" i="2"/>
  <c r="BF993" i="2"/>
  <c r="T993" i="2"/>
  <c r="R993" i="2"/>
  <c r="P993" i="2"/>
  <c r="BI970" i="2"/>
  <c r="BH970" i="2"/>
  <c r="BG970" i="2"/>
  <c r="BF970" i="2"/>
  <c r="T970" i="2"/>
  <c r="R970" i="2"/>
  <c r="P970" i="2"/>
  <c r="BI966" i="2"/>
  <c r="BH966" i="2"/>
  <c r="BG966" i="2"/>
  <c r="BF966" i="2"/>
  <c r="T966" i="2"/>
  <c r="R966" i="2"/>
  <c r="P966" i="2"/>
  <c r="BI963" i="2"/>
  <c r="BH963" i="2"/>
  <c r="BG963" i="2"/>
  <c r="BF963" i="2"/>
  <c r="T963" i="2"/>
  <c r="R963" i="2"/>
  <c r="P963" i="2"/>
  <c r="BI934" i="2"/>
  <c r="BH934" i="2"/>
  <c r="BG934" i="2"/>
  <c r="BF934" i="2"/>
  <c r="T934" i="2"/>
  <c r="R934" i="2"/>
  <c r="P934" i="2"/>
  <c r="BI904" i="2"/>
  <c r="BH904" i="2"/>
  <c r="BG904" i="2"/>
  <c r="BF904" i="2"/>
  <c r="T904" i="2"/>
  <c r="R904" i="2"/>
  <c r="P904" i="2"/>
  <c r="BI901" i="2"/>
  <c r="BH901" i="2"/>
  <c r="BG901" i="2"/>
  <c r="BF901" i="2"/>
  <c r="T901" i="2"/>
  <c r="R901" i="2"/>
  <c r="P901" i="2"/>
  <c r="BI872" i="2"/>
  <c r="BH872" i="2"/>
  <c r="BG872" i="2"/>
  <c r="BF872" i="2"/>
  <c r="T872" i="2"/>
  <c r="R872" i="2"/>
  <c r="P872" i="2"/>
  <c r="BI868" i="2"/>
  <c r="BH868" i="2"/>
  <c r="BG868" i="2"/>
  <c r="BF868" i="2"/>
  <c r="T868" i="2"/>
  <c r="R868" i="2"/>
  <c r="P868" i="2"/>
  <c r="BI864" i="2"/>
  <c r="BH864" i="2"/>
  <c r="BG864" i="2"/>
  <c r="BF864" i="2"/>
  <c r="T864" i="2"/>
  <c r="R864" i="2"/>
  <c r="P864" i="2"/>
  <c r="BI860" i="2"/>
  <c r="BH860" i="2"/>
  <c r="BG860" i="2"/>
  <c r="BF860" i="2"/>
  <c r="T860" i="2"/>
  <c r="R860" i="2"/>
  <c r="P860" i="2"/>
  <c r="BI842" i="2"/>
  <c r="BH842" i="2"/>
  <c r="BG842" i="2"/>
  <c r="BF842" i="2"/>
  <c r="T842" i="2"/>
  <c r="R842" i="2"/>
  <c r="P842" i="2"/>
  <c r="BI825" i="2"/>
  <c r="BH825" i="2"/>
  <c r="BG825" i="2"/>
  <c r="BF825" i="2"/>
  <c r="T825" i="2"/>
  <c r="R825" i="2"/>
  <c r="P825" i="2"/>
  <c r="BI795" i="2"/>
  <c r="BH795" i="2"/>
  <c r="BG795" i="2"/>
  <c r="BF795" i="2"/>
  <c r="T795" i="2"/>
  <c r="R795" i="2"/>
  <c r="P795" i="2"/>
  <c r="BI765" i="2"/>
  <c r="BH765" i="2"/>
  <c r="BG765" i="2"/>
  <c r="BF765" i="2"/>
  <c r="T765" i="2"/>
  <c r="R765" i="2"/>
  <c r="P765" i="2"/>
  <c r="BI752" i="2"/>
  <c r="BH752" i="2"/>
  <c r="BG752" i="2"/>
  <c r="BF752" i="2"/>
  <c r="T752" i="2"/>
  <c r="R752" i="2"/>
  <c r="P752" i="2"/>
  <c r="BI741" i="2"/>
  <c r="BH741" i="2"/>
  <c r="BG741" i="2"/>
  <c r="BF741" i="2"/>
  <c r="T741" i="2"/>
  <c r="R741" i="2"/>
  <c r="P741" i="2"/>
  <c r="BI728" i="2"/>
  <c r="BH728" i="2"/>
  <c r="BG728" i="2"/>
  <c r="BF728" i="2"/>
  <c r="T728" i="2"/>
  <c r="R728" i="2"/>
  <c r="P728" i="2"/>
  <c r="BI715" i="2"/>
  <c r="BH715" i="2"/>
  <c r="BG715" i="2"/>
  <c r="BF715" i="2"/>
  <c r="T715" i="2"/>
  <c r="R715" i="2"/>
  <c r="P715" i="2"/>
  <c r="BI711" i="2"/>
  <c r="BH711" i="2"/>
  <c r="BG711" i="2"/>
  <c r="BF711" i="2"/>
  <c r="T711" i="2"/>
  <c r="R711" i="2"/>
  <c r="P711" i="2"/>
  <c r="BI707" i="2"/>
  <c r="BH707" i="2"/>
  <c r="BG707" i="2"/>
  <c r="BF707" i="2"/>
  <c r="T707" i="2"/>
  <c r="R707" i="2"/>
  <c r="P707" i="2"/>
  <c r="BI703" i="2"/>
  <c r="BH703" i="2"/>
  <c r="BG703" i="2"/>
  <c r="BF703" i="2"/>
  <c r="T703" i="2"/>
  <c r="R703" i="2"/>
  <c r="P703" i="2"/>
  <c r="BI700" i="2"/>
  <c r="BH700" i="2"/>
  <c r="BG700" i="2"/>
  <c r="BF700" i="2"/>
  <c r="T700" i="2"/>
  <c r="R700" i="2"/>
  <c r="P700" i="2"/>
  <c r="BI697" i="2"/>
  <c r="BH697" i="2"/>
  <c r="BG697" i="2"/>
  <c r="BF697" i="2"/>
  <c r="T697" i="2"/>
  <c r="R697" i="2"/>
  <c r="P697" i="2"/>
  <c r="BI685" i="2"/>
  <c r="BH685" i="2"/>
  <c r="BG685" i="2"/>
  <c r="BF685" i="2"/>
  <c r="T685" i="2"/>
  <c r="R685" i="2"/>
  <c r="P685" i="2"/>
  <c r="BI673" i="2"/>
  <c r="BH673" i="2"/>
  <c r="BG673" i="2"/>
  <c r="BF673" i="2"/>
  <c r="T673" i="2"/>
  <c r="R673" i="2"/>
  <c r="P673" i="2"/>
  <c r="BI670" i="2"/>
  <c r="BH670" i="2"/>
  <c r="BG670" i="2"/>
  <c r="BF670" i="2"/>
  <c r="T670" i="2"/>
  <c r="R670" i="2"/>
  <c r="P670" i="2"/>
  <c r="BI666" i="2"/>
  <c r="BH666" i="2"/>
  <c r="BG666" i="2"/>
  <c r="BF666" i="2"/>
  <c r="T666" i="2"/>
  <c r="R666" i="2"/>
  <c r="P666" i="2"/>
  <c r="BI663" i="2"/>
  <c r="BH663" i="2"/>
  <c r="BG663" i="2"/>
  <c r="BF663" i="2"/>
  <c r="T663" i="2"/>
  <c r="R663" i="2"/>
  <c r="P663" i="2"/>
  <c r="BI651" i="2"/>
  <c r="BH651" i="2"/>
  <c r="BG651" i="2"/>
  <c r="BF651" i="2"/>
  <c r="T651" i="2"/>
  <c r="R651" i="2"/>
  <c r="P651" i="2"/>
  <c r="BI647" i="2"/>
  <c r="BH647" i="2"/>
  <c r="BG647" i="2"/>
  <c r="BF647" i="2"/>
  <c r="T647" i="2"/>
  <c r="R647" i="2"/>
  <c r="P647" i="2"/>
  <c r="BI645" i="2"/>
  <c r="BH645" i="2"/>
  <c r="BG645" i="2"/>
  <c r="BF645" i="2"/>
  <c r="T645" i="2"/>
  <c r="R645" i="2"/>
  <c r="P645" i="2"/>
  <c r="BI637" i="2"/>
  <c r="BH637" i="2"/>
  <c r="BG637" i="2"/>
  <c r="BF637" i="2"/>
  <c r="T637" i="2"/>
  <c r="R637" i="2"/>
  <c r="P637" i="2"/>
  <c r="BI630" i="2"/>
  <c r="BH630" i="2"/>
  <c r="BG630" i="2"/>
  <c r="BF630" i="2"/>
  <c r="T630" i="2"/>
  <c r="R630" i="2"/>
  <c r="P630" i="2"/>
  <c r="BI623" i="2"/>
  <c r="BH623" i="2"/>
  <c r="BG623" i="2"/>
  <c r="BF623" i="2"/>
  <c r="T623" i="2"/>
  <c r="R623" i="2"/>
  <c r="P623" i="2"/>
  <c r="BI613" i="2"/>
  <c r="BH613" i="2"/>
  <c r="BG613" i="2"/>
  <c r="BF613" i="2"/>
  <c r="T613" i="2"/>
  <c r="R613" i="2"/>
  <c r="P613" i="2"/>
  <c r="BI603" i="2"/>
  <c r="BH603" i="2"/>
  <c r="BG603" i="2"/>
  <c r="BF603" i="2"/>
  <c r="T603" i="2"/>
  <c r="R603" i="2"/>
  <c r="P603" i="2"/>
  <c r="BI599" i="2"/>
  <c r="BH599" i="2"/>
  <c r="BG599" i="2"/>
  <c r="BF599" i="2"/>
  <c r="T599" i="2"/>
  <c r="R599" i="2"/>
  <c r="P599" i="2"/>
  <c r="BI594" i="2"/>
  <c r="BH594" i="2"/>
  <c r="BG594" i="2"/>
  <c r="BF594" i="2"/>
  <c r="T594" i="2"/>
  <c r="R594" i="2"/>
  <c r="P594" i="2"/>
  <c r="BI592" i="2"/>
  <c r="BH592" i="2"/>
  <c r="BG592" i="2"/>
  <c r="BF592" i="2"/>
  <c r="T592" i="2"/>
  <c r="R592" i="2"/>
  <c r="P592" i="2"/>
  <c r="BI585" i="2"/>
  <c r="BH585" i="2"/>
  <c r="BG585" i="2"/>
  <c r="BF585" i="2"/>
  <c r="T585" i="2"/>
  <c r="R585" i="2"/>
  <c r="P585" i="2"/>
  <c r="BI579" i="2"/>
  <c r="BH579" i="2"/>
  <c r="BG579" i="2"/>
  <c r="BF579" i="2"/>
  <c r="T579" i="2"/>
  <c r="R579" i="2"/>
  <c r="P579" i="2"/>
  <c r="BI571" i="2"/>
  <c r="BH571" i="2"/>
  <c r="BG571" i="2"/>
  <c r="BF571" i="2"/>
  <c r="T571" i="2"/>
  <c r="R571" i="2"/>
  <c r="P571" i="2"/>
  <c r="BI567" i="2"/>
  <c r="BH567" i="2"/>
  <c r="BG567" i="2"/>
  <c r="BF567" i="2"/>
  <c r="T567" i="2"/>
  <c r="R567" i="2"/>
  <c r="P567" i="2"/>
  <c r="BI564" i="2"/>
  <c r="BH564" i="2"/>
  <c r="BG564" i="2"/>
  <c r="BF564" i="2"/>
  <c r="T564" i="2"/>
  <c r="R564" i="2"/>
  <c r="P564" i="2"/>
  <c r="BI551" i="2"/>
  <c r="BH551" i="2"/>
  <c r="BG551" i="2"/>
  <c r="BF551" i="2"/>
  <c r="T551" i="2"/>
  <c r="R551" i="2"/>
  <c r="P551" i="2"/>
  <c r="BI543" i="2"/>
  <c r="BH543" i="2"/>
  <c r="BG543" i="2"/>
  <c r="BF543" i="2"/>
  <c r="T543" i="2"/>
  <c r="R543" i="2"/>
  <c r="P543" i="2"/>
  <c r="BI533" i="2"/>
  <c r="BH533" i="2"/>
  <c r="BG533" i="2"/>
  <c r="BF533" i="2"/>
  <c r="T533" i="2"/>
  <c r="R533" i="2"/>
  <c r="P533" i="2"/>
  <c r="BI529" i="2"/>
  <c r="BH529" i="2"/>
  <c r="BG529" i="2"/>
  <c r="BF529" i="2"/>
  <c r="T529" i="2"/>
  <c r="R529" i="2"/>
  <c r="P529" i="2"/>
  <c r="BI514" i="2"/>
  <c r="BH514" i="2"/>
  <c r="BG514" i="2"/>
  <c r="BF514" i="2"/>
  <c r="T514" i="2"/>
  <c r="R514" i="2"/>
  <c r="P514" i="2"/>
  <c r="BI512" i="2"/>
  <c r="BH512" i="2"/>
  <c r="BG512" i="2"/>
  <c r="BF512" i="2"/>
  <c r="T512" i="2"/>
  <c r="R512" i="2"/>
  <c r="P512" i="2"/>
  <c r="BI502" i="2"/>
  <c r="BH502" i="2"/>
  <c r="BG502" i="2"/>
  <c r="BF502" i="2"/>
  <c r="T502" i="2"/>
  <c r="R502" i="2"/>
  <c r="P502" i="2"/>
  <c r="BI494" i="2"/>
  <c r="BH494" i="2"/>
  <c r="BG494" i="2"/>
  <c r="BF494" i="2"/>
  <c r="T494" i="2"/>
  <c r="R494" i="2"/>
  <c r="P494" i="2"/>
  <c r="BI471" i="2"/>
  <c r="BH471" i="2"/>
  <c r="BG471" i="2"/>
  <c r="BF471" i="2"/>
  <c r="T471" i="2"/>
  <c r="R471" i="2"/>
  <c r="P471" i="2"/>
  <c r="BI444" i="2"/>
  <c r="BH444" i="2"/>
  <c r="BG444" i="2"/>
  <c r="BF444" i="2"/>
  <c r="T444" i="2"/>
  <c r="R444" i="2"/>
  <c r="P444" i="2"/>
  <c r="BI442" i="2"/>
  <c r="BH442" i="2"/>
  <c r="BG442" i="2"/>
  <c r="BF442" i="2"/>
  <c r="T442" i="2"/>
  <c r="R442" i="2"/>
  <c r="P442" i="2"/>
  <c r="BI432" i="2"/>
  <c r="BH432" i="2"/>
  <c r="BG432" i="2"/>
  <c r="BF432" i="2"/>
  <c r="T432" i="2"/>
  <c r="R432" i="2"/>
  <c r="P432" i="2"/>
  <c r="BI430" i="2"/>
  <c r="BH430" i="2"/>
  <c r="BG430" i="2"/>
  <c r="BF430" i="2"/>
  <c r="T430" i="2"/>
  <c r="R430" i="2"/>
  <c r="P430" i="2"/>
  <c r="BI428" i="2"/>
  <c r="BH428" i="2"/>
  <c r="BG428" i="2"/>
  <c r="BF428" i="2"/>
  <c r="T428" i="2"/>
  <c r="R428" i="2"/>
  <c r="P428" i="2"/>
  <c r="BI401" i="2"/>
  <c r="BH401" i="2"/>
  <c r="BG401" i="2"/>
  <c r="BF401" i="2"/>
  <c r="T401" i="2"/>
  <c r="R401" i="2"/>
  <c r="P401" i="2"/>
  <c r="BI399" i="2"/>
  <c r="BH399" i="2"/>
  <c r="BG399" i="2"/>
  <c r="BF399" i="2"/>
  <c r="T399" i="2"/>
  <c r="R399" i="2"/>
  <c r="P399" i="2"/>
  <c r="BI386" i="2"/>
  <c r="BH386" i="2"/>
  <c r="BG386" i="2"/>
  <c r="BF386" i="2"/>
  <c r="T386" i="2"/>
  <c r="R386" i="2"/>
  <c r="P386" i="2"/>
  <c r="BI384" i="2"/>
  <c r="BH384" i="2"/>
  <c r="BG384" i="2"/>
  <c r="BF384" i="2"/>
  <c r="T384" i="2"/>
  <c r="R384" i="2"/>
  <c r="P384" i="2"/>
  <c r="BI379" i="2"/>
  <c r="BH379" i="2"/>
  <c r="BG379" i="2"/>
  <c r="BF379" i="2"/>
  <c r="T379" i="2"/>
  <c r="R379" i="2"/>
  <c r="P379" i="2"/>
  <c r="BI375" i="2"/>
  <c r="BH375" i="2"/>
  <c r="BG375" i="2"/>
  <c r="BF375" i="2"/>
  <c r="T375" i="2"/>
  <c r="R375" i="2"/>
  <c r="P375" i="2"/>
  <c r="BI370" i="2"/>
  <c r="BH370" i="2"/>
  <c r="BG370" i="2"/>
  <c r="BF370" i="2"/>
  <c r="T370" i="2"/>
  <c r="R370" i="2"/>
  <c r="P370" i="2"/>
  <c r="BI365" i="2"/>
  <c r="BH365" i="2"/>
  <c r="BG365" i="2"/>
  <c r="BF365" i="2"/>
  <c r="T365" i="2"/>
  <c r="R365" i="2"/>
  <c r="P365" i="2"/>
  <c r="BI360" i="2"/>
  <c r="BH360" i="2"/>
  <c r="BG360" i="2"/>
  <c r="BF360" i="2"/>
  <c r="T360" i="2"/>
  <c r="R360" i="2"/>
  <c r="P360" i="2"/>
  <c r="BI343" i="2"/>
  <c r="BH343" i="2"/>
  <c r="BG343" i="2"/>
  <c r="BF343" i="2"/>
  <c r="T343" i="2"/>
  <c r="R343" i="2"/>
  <c r="P343" i="2"/>
  <c r="BI338" i="2"/>
  <c r="BH338" i="2"/>
  <c r="BG338" i="2"/>
  <c r="BF338" i="2"/>
  <c r="T338" i="2"/>
  <c r="R338" i="2"/>
  <c r="P338" i="2"/>
  <c r="BI329" i="2"/>
  <c r="BH329" i="2"/>
  <c r="BG329" i="2"/>
  <c r="BF329" i="2"/>
  <c r="T329" i="2"/>
  <c r="R329" i="2"/>
  <c r="P329" i="2"/>
  <c r="BI324" i="2"/>
  <c r="BH324" i="2"/>
  <c r="BG324" i="2"/>
  <c r="BF324" i="2"/>
  <c r="T324" i="2"/>
  <c r="R324" i="2"/>
  <c r="P324" i="2"/>
  <c r="BI316" i="2"/>
  <c r="BH316" i="2"/>
  <c r="BG316" i="2"/>
  <c r="BF316" i="2"/>
  <c r="T316" i="2"/>
  <c r="R316" i="2"/>
  <c r="P316" i="2"/>
  <c r="BI311" i="2"/>
  <c r="BH311" i="2"/>
  <c r="BG311" i="2"/>
  <c r="BF311" i="2"/>
  <c r="T311" i="2"/>
  <c r="R311" i="2"/>
  <c r="P311" i="2"/>
  <c r="BI303" i="2"/>
  <c r="BH303" i="2"/>
  <c r="BG303" i="2"/>
  <c r="BF303" i="2"/>
  <c r="T303" i="2"/>
  <c r="R303" i="2"/>
  <c r="P303" i="2"/>
  <c r="BI298" i="2"/>
  <c r="BH298" i="2"/>
  <c r="BG298" i="2"/>
  <c r="BF298" i="2"/>
  <c r="T298" i="2"/>
  <c r="T297" i="2"/>
  <c r="R298" i="2"/>
  <c r="R297" i="2"/>
  <c r="P298" i="2"/>
  <c r="P297" i="2"/>
  <c r="BI294" i="2"/>
  <c r="BH294" i="2"/>
  <c r="BG294" i="2"/>
  <c r="BF294" i="2"/>
  <c r="T294" i="2"/>
  <c r="R294" i="2"/>
  <c r="P294" i="2"/>
  <c r="BI291" i="2"/>
  <c r="BH291" i="2"/>
  <c r="BG291" i="2"/>
  <c r="BF291" i="2"/>
  <c r="T291" i="2"/>
  <c r="R291" i="2"/>
  <c r="P291" i="2"/>
  <c r="BI284" i="2"/>
  <c r="BH284" i="2"/>
  <c r="BG284" i="2"/>
  <c r="BF284" i="2"/>
  <c r="T284" i="2"/>
  <c r="R284" i="2"/>
  <c r="P284" i="2"/>
  <c r="BI281" i="2"/>
  <c r="BH281" i="2"/>
  <c r="BG281" i="2"/>
  <c r="BF281" i="2"/>
  <c r="T281" i="2"/>
  <c r="R281" i="2"/>
  <c r="P281" i="2"/>
  <c r="BI277" i="2"/>
  <c r="BH277" i="2"/>
  <c r="BG277" i="2"/>
  <c r="BF277" i="2"/>
  <c r="T277" i="2"/>
  <c r="R277" i="2"/>
  <c r="P277" i="2"/>
  <c r="BI274" i="2"/>
  <c r="BH274" i="2"/>
  <c r="BG274" i="2"/>
  <c r="BF274" i="2"/>
  <c r="T274" i="2"/>
  <c r="R274" i="2"/>
  <c r="P274" i="2"/>
  <c r="BI271" i="2"/>
  <c r="BH271" i="2"/>
  <c r="BG271" i="2"/>
  <c r="BF271" i="2"/>
  <c r="T271" i="2"/>
  <c r="R271" i="2"/>
  <c r="P271" i="2"/>
  <c r="BI265" i="2"/>
  <c r="BH265" i="2"/>
  <c r="BG265" i="2"/>
  <c r="BF265" i="2"/>
  <c r="T265" i="2"/>
  <c r="R265" i="2"/>
  <c r="P265" i="2"/>
  <c r="BI259" i="2"/>
  <c r="BH259" i="2"/>
  <c r="BG259" i="2"/>
  <c r="BF259" i="2"/>
  <c r="T259" i="2"/>
  <c r="R259" i="2"/>
  <c r="P259" i="2"/>
  <c r="BI252" i="2"/>
  <c r="BH252" i="2"/>
  <c r="BG252" i="2"/>
  <c r="BF252" i="2"/>
  <c r="T252" i="2"/>
  <c r="R252" i="2"/>
  <c r="P252" i="2"/>
  <c r="BI248" i="2"/>
  <c r="BH248" i="2"/>
  <c r="BG248" i="2"/>
  <c r="BF248" i="2"/>
  <c r="T248" i="2"/>
  <c r="R248" i="2"/>
  <c r="P248" i="2"/>
  <c r="BI244" i="2"/>
  <c r="BH244" i="2"/>
  <c r="BG244" i="2"/>
  <c r="BF244" i="2"/>
  <c r="T244" i="2"/>
  <c r="R244" i="2"/>
  <c r="P244" i="2"/>
  <c r="BI239" i="2"/>
  <c r="BH239" i="2"/>
  <c r="BG239" i="2"/>
  <c r="BF239" i="2"/>
  <c r="T239" i="2"/>
  <c r="R239" i="2"/>
  <c r="P239" i="2"/>
  <c r="BI236" i="2"/>
  <c r="BH236" i="2"/>
  <c r="BG236" i="2"/>
  <c r="BF236" i="2"/>
  <c r="T236" i="2"/>
  <c r="R236" i="2"/>
  <c r="P236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3" i="2"/>
  <c r="BH223" i="2"/>
  <c r="BG223" i="2"/>
  <c r="BF223" i="2"/>
  <c r="T223" i="2"/>
  <c r="R223" i="2"/>
  <c r="P223" i="2"/>
  <c r="BI218" i="2"/>
  <c r="BH218" i="2"/>
  <c r="BG218" i="2"/>
  <c r="BF218" i="2"/>
  <c r="T218" i="2"/>
  <c r="R218" i="2"/>
  <c r="P218" i="2"/>
  <c r="BI214" i="2"/>
  <c r="BH214" i="2"/>
  <c r="BG214" i="2"/>
  <c r="BF214" i="2"/>
  <c r="T214" i="2"/>
  <c r="R214" i="2"/>
  <c r="P214" i="2"/>
  <c r="BI170" i="2"/>
  <c r="BH170" i="2"/>
  <c r="BG170" i="2"/>
  <c r="BF170" i="2"/>
  <c r="T170" i="2"/>
  <c r="R170" i="2"/>
  <c r="P170" i="2"/>
  <c r="BI166" i="2"/>
  <c r="BH166" i="2"/>
  <c r="BG166" i="2"/>
  <c r="BF166" i="2"/>
  <c r="T166" i="2"/>
  <c r="R166" i="2"/>
  <c r="P166" i="2"/>
  <c r="BI161" i="2"/>
  <c r="BH161" i="2"/>
  <c r="BG161" i="2"/>
  <c r="BF161" i="2"/>
  <c r="T161" i="2"/>
  <c r="R161" i="2"/>
  <c r="P161" i="2"/>
  <c r="BI156" i="2"/>
  <c r="BH156" i="2"/>
  <c r="BG156" i="2"/>
  <c r="BF156" i="2"/>
  <c r="T156" i="2"/>
  <c r="R156" i="2"/>
  <c r="P156" i="2"/>
  <c r="BI151" i="2"/>
  <c r="BH151" i="2"/>
  <c r="BG151" i="2"/>
  <c r="BF151" i="2"/>
  <c r="T151" i="2"/>
  <c r="R151" i="2"/>
  <c r="P151" i="2"/>
  <c r="BI123" i="2"/>
  <c r="BH123" i="2"/>
  <c r="BG123" i="2"/>
  <c r="BF123" i="2"/>
  <c r="T123" i="2"/>
  <c r="R123" i="2"/>
  <c r="P123" i="2"/>
  <c r="BI119" i="2"/>
  <c r="BH119" i="2"/>
  <c r="BG119" i="2"/>
  <c r="BF119" i="2"/>
  <c r="T119" i="2"/>
  <c r="R119" i="2"/>
  <c r="P119" i="2"/>
  <c r="BI113" i="2"/>
  <c r="BH113" i="2"/>
  <c r="BG113" i="2"/>
  <c r="BF113" i="2"/>
  <c r="T113" i="2"/>
  <c r="T112" i="2"/>
  <c r="R113" i="2"/>
  <c r="R112" i="2"/>
  <c r="P113" i="2"/>
  <c r="P112" i="2"/>
  <c r="BI107" i="2"/>
  <c r="BH107" i="2"/>
  <c r="BG107" i="2"/>
  <c r="BF107" i="2"/>
  <c r="T107" i="2"/>
  <c r="R107" i="2"/>
  <c r="P107" i="2"/>
  <c r="BI102" i="2"/>
  <c r="BH102" i="2"/>
  <c r="BG102" i="2"/>
  <c r="BF102" i="2"/>
  <c r="T102" i="2"/>
  <c r="R102" i="2"/>
  <c r="P102" i="2"/>
  <c r="BI99" i="2"/>
  <c r="BH99" i="2"/>
  <c r="BG99" i="2"/>
  <c r="BF99" i="2"/>
  <c r="T99" i="2"/>
  <c r="R99" i="2"/>
  <c r="P99" i="2"/>
  <c r="J93" i="2"/>
  <c r="J92" i="2"/>
  <c r="F92" i="2"/>
  <c r="F90" i="2"/>
  <c r="E88" i="2"/>
  <c r="J55" i="2"/>
  <c r="J54" i="2"/>
  <c r="F54" i="2"/>
  <c r="F52" i="2"/>
  <c r="E50" i="2"/>
  <c r="J18" i="2"/>
  <c r="E18" i="2"/>
  <c r="F93" i="2"/>
  <c r="J17" i="2"/>
  <c r="J12" i="2"/>
  <c r="J90" i="2" s="1"/>
  <c r="E7" i="2"/>
  <c r="E86" i="2" s="1"/>
  <c r="L50" i="1"/>
  <c r="AM50" i="1"/>
  <c r="AM49" i="1"/>
  <c r="L49" i="1"/>
  <c r="AM47" i="1"/>
  <c r="L47" i="1"/>
  <c r="L45" i="1"/>
  <c r="L44" i="1"/>
  <c r="BK993" i="2"/>
  <c r="BK715" i="2"/>
  <c r="BK647" i="2"/>
  <c r="J543" i="2"/>
  <c r="J338" i="2"/>
  <c r="J248" i="2"/>
  <c r="BK147" i="3"/>
  <c r="BK117" i="3"/>
  <c r="J168" i="3"/>
  <c r="J86" i="3"/>
  <c r="J235" i="4"/>
  <c r="J152" i="4"/>
  <c r="J205" i="4"/>
  <c r="BK150" i="5"/>
  <c r="J310" i="6"/>
  <c r="J413" i="6"/>
  <c r="J131" i="6"/>
  <c r="BK91" i="6"/>
  <c r="J393" i="6"/>
  <c r="BK97" i="6"/>
  <c r="BK393" i="6"/>
  <c r="J146" i="6"/>
  <c r="BK274" i="2"/>
  <c r="J170" i="3"/>
  <c r="J178" i="3"/>
  <c r="BK190" i="3"/>
  <c r="J263" i="4"/>
  <c r="J134" i="4"/>
  <c r="BK152" i="4"/>
  <c r="J111" i="4"/>
  <c r="BK216" i="4"/>
  <c r="J92" i="5"/>
  <c r="BK92" i="5"/>
  <c r="J339" i="6"/>
  <c r="BK167" i="6"/>
  <c r="BK106" i="6"/>
  <c r="J285" i="6"/>
  <c r="J399" i="6"/>
  <c r="BK417" i="6"/>
  <c r="J229" i="6"/>
  <c r="J405" i="6"/>
  <c r="J188" i="6"/>
  <c r="J232" i="6"/>
  <c r="BK365" i="6"/>
  <c r="BK137" i="6"/>
  <c r="J1036" i="2"/>
  <c r="BK765" i="2"/>
  <c r="J645" i="2"/>
  <c r="J529" i="2"/>
  <c r="J281" i="2"/>
  <c r="BK113" i="2"/>
  <c r="J872" i="2"/>
  <c r="J700" i="2"/>
  <c r="J603" i="2"/>
  <c r="BK543" i="2"/>
  <c r="J401" i="2"/>
  <c r="BK343" i="2"/>
  <c r="J303" i="2"/>
  <c r="BK218" i="2"/>
  <c r="BK196" i="3"/>
  <c r="BK100" i="3"/>
  <c r="BK160" i="3"/>
  <c r="J102" i="3"/>
  <c r="J98" i="3"/>
  <c r="J121" i="3"/>
  <c r="J199" i="4"/>
  <c r="BK172" i="4"/>
  <c r="J124" i="4"/>
  <c r="BK249" i="4"/>
  <c r="BK148" i="5"/>
  <c r="BK99" i="5"/>
  <c r="BK97" i="5"/>
  <c r="J247" i="6"/>
  <c r="BK234" i="6"/>
  <c r="J259" i="6"/>
  <c r="J359" i="6"/>
  <c r="BK247" i="6"/>
  <c r="BK342" i="6"/>
  <c r="BK325" i="6"/>
  <c r="J106" i="6"/>
  <c r="J204" i="6"/>
  <c r="BK212" i="6"/>
  <c r="BK904" i="2"/>
  <c r="BK711" i="2"/>
  <c r="J623" i="2"/>
  <c r="BK551" i="2"/>
  <c r="J365" i="2"/>
  <c r="J259" i="2"/>
  <c r="J194" i="3"/>
  <c r="J196" i="3"/>
  <c r="BK139" i="3"/>
  <c r="J108" i="3"/>
  <c r="J164" i="3"/>
  <c r="BK273" i="4"/>
  <c r="BK146" i="4"/>
  <c r="BK205" i="4"/>
  <c r="J113" i="5"/>
  <c r="BK143" i="5"/>
  <c r="J119" i="5"/>
  <c r="J336" i="6"/>
  <c r="BK242" i="6"/>
  <c r="J129" i="6"/>
  <c r="J255" i="6"/>
  <c r="BK191" i="6"/>
  <c r="J318" i="6"/>
  <c r="J262" i="6"/>
  <c r="BK96" i="7"/>
  <c r="BK752" i="2"/>
  <c r="BK637" i="2"/>
  <c r="J551" i="2"/>
  <c r="BK430" i="2"/>
  <c r="J329" i="2"/>
  <c r="BK226" i="2"/>
  <c r="BK156" i="3"/>
  <c r="BK186" i="3"/>
  <c r="J143" i="3"/>
  <c r="BK125" i="3"/>
  <c r="J160" i="4"/>
  <c r="J202" i="4"/>
  <c r="J116" i="4"/>
  <c r="J115" i="5"/>
  <c r="BK141" i="5"/>
  <c r="BK410" i="6"/>
  <c r="BK252" i="6"/>
  <c r="BK194" i="6"/>
  <c r="BK259" i="6"/>
  <c r="BK250" i="6"/>
  <c r="BK204" i="6"/>
  <c r="J214" i="6"/>
  <c r="J237" i="6"/>
  <c r="BK901" i="2"/>
  <c r="BK594" i="2"/>
  <c r="BK236" i="2"/>
  <c r="BK151" i="2"/>
  <c r="J1042" i="2"/>
  <c r="BK741" i="2"/>
  <c r="J613" i="2"/>
  <c r="J514" i="2"/>
  <c r="J370" i="2"/>
  <c r="J223" i="2"/>
  <c r="J90" i="3"/>
  <c r="J156" i="3"/>
  <c r="BK88" i="3"/>
  <c r="BK166" i="3"/>
  <c r="J271" i="4"/>
  <c r="J212" i="4"/>
  <c r="BK242" i="4"/>
  <c r="J138" i="4"/>
  <c r="J105" i="5"/>
  <c r="BK124" i="6"/>
  <c r="J345" i="6"/>
  <c r="BK396" i="6"/>
  <c r="BK402" i="6"/>
  <c r="J152" i="6"/>
  <c r="BK224" i="6"/>
  <c r="J126" i="6"/>
  <c r="J97" i="6"/>
  <c r="J170" i="2"/>
  <c r="BK102" i="3"/>
  <c r="J104" i="3"/>
  <c r="BK104" i="3"/>
  <c r="BK235" i="4"/>
  <c r="J242" i="4"/>
  <c r="J178" i="4"/>
  <c r="BK130" i="4"/>
  <c r="BK152" i="5"/>
  <c r="J121" i="5"/>
  <c r="J152" i="5"/>
  <c r="BK111" i="5"/>
  <c r="BK101" i="5"/>
  <c r="BK268" i="6"/>
  <c r="BK331" i="6"/>
  <c r="BK420" i="6"/>
  <c r="J161" i="6"/>
  <c r="J281" i="6"/>
  <c r="BK111" i="6"/>
  <c r="J301" i="6"/>
  <c r="BK146" i="6"/>
  <c r="J212" i="6"/>
  <c r="BK310" i="6"/>
  <c r="BK217" i="6"/>
  <c r="J390" i="6"/>
  <c r="BK152" i="6"/>
  <c r="BK88" i="7"/>
  <c r="J993" i="2"/>
  <c r="J825" i="2"/>
  <c r="BK651" i="2"/>
  <c r="BK599" i="2"/>
  <c r="J311" i="2"/>
  <c r="BK229" i="2"/>
  <c r="J322" i="6"/>
  <c r="J91" i="6"/>
  <c r="J121" i="6"/>
  <c r="J901" i="2"/>
  <c r="J670" i="2"/>
  <c r="J533" i="2"/>
  <c r="J428" i="2"/>
  <c r="J343" i="2"/>
  <c r="BK271" i="2"/>
  <c r="J102" i="2"/>
  <c r="J100" i="3"/>
  <c r="BK106" i="3"/>
  <c r="BK170" i="3"/>
  <c r="BK245" i="4"/>
  <c r="J226" i="4"/>
  <c r="J130" i="4"/>
  <c r="BK195" i="4"/>
  <c r="J107" i="5"/>
  <c r="J217" i="6"/>
  <c r="J114" i="6"/>
  <c r="J219" i="6"/>
  <c r="BK307" i="6"/>
  <c r="J380" i="6"/>
  <c r="BK368" i="6"/>
  <c r="BK1042" i="2"/>
  <c r="BK868" i="2"/>
  <c r="BK471" i="2"/>
  <c r="J218" i="2"/>
  <c r="J229" i="2"/>
  <c r="J795" i="2"/>
  <c r="J567" i="2"/>
  <c r="J324" i="2"/>
  <c r="BK172" i="3"/>
  <c r="BK162" i="3"/>
  <c r="BK121" i="3"/>
  <c r="J120" i="4"/>
  <c r="BK142" i="4"/>
  <c r="BK105" i="5"/>
  <c r="BK272" i="6"/>
  <c r="BK265" i="6"/>
  <c r="BK227" i="6"/>
  <c r="BK371" i="6"/>
  <c r="BK245" i="6"/>
  <c r="J291" i="2"/>
  <c r="BK102" i="2"/>
  <c r="BK86" i="3"/>
  <c r="J172" i="4"/>
  <c r="J195" i="4"/>
  <c r="BK106" i="4"/>
  <c r="J136" i="5"/>
  <c r="J109" i="5"/>
  <c r="BK413" i="6"/>
  <c r="BK328" i="6"/>
  <c r="J290" i="6"/>
  <c r="BK405" i="6"/>
  <c r="BK377" i="6"/>
  <c r="J386" i="6"/>
  <c r="J134" i="6"/>
  <c r="BK185" i="6"/>
  <c r="BK1016" i="2"/>
  <c r="J703" i="2"/>
  <c r="BK567" i="2"/>
  <c r="BK291" i="2"/>
  <c r="BK1036" i="2"/>
  <c r="BK795" i="2"/>
  <c r="BK630" i="2"/>
  <c r="BK514" i="2"/>
  <c r="BK370" i="2"/>
  <c r="BK239" i="2"/>
  <c r="BK184" i="3"/>
  <c r="J88" i="3"/>
  <c r="J147" i="3"/>
  <c r="J261" i="4"/>
  <c r="BK124" i="4"/>
  <c r="BK186" i="4"/>
  <c r="J148" i="5"/>
  <c r="BK134" i="5"/>
  <c r="J423" i="6"/>
  <c r="BK119" i="6"/>
  <c r="J179" i="6"/>
  <c r="J185" i="6"/>
  <c r="BK134" i="6"/>
  <c r="J242" i="6"/>
  <c r="BK966" i="2"/>
  <c r="BK645" i="2"/>
  <c r="J444" i="2"/>
  <c r="BK324" i="2"/>
  <c r="BK99" i="2"/>
  <c r="J172" i="3"/>
  <c r="J190" i="3"/>
  <c r="J164" i="4"/>
  <c r="J229" i="4"/>
  <c r="BK238" i="4"/>
  <c r="BK139" i="5"/>
  <c r="J207" i="6"/>
  <c r="J415" i="6"/>
  <c r="J420" i="6"/>
  <c r="BK170" i="6"/>
  <c r="BK196" i="6"/>
  <c r="J1016" i="2"/>
  <c r="J651" i="2"/>
  <c r="J494" i="2"/>
  <c r="BK375" i="2"/>
  <c r="BK252" i="2"/>
  <c r="BK143" i="3"/>
  <c r="J133" i="3"/>
  <c r="J267" i="4"/>
  <c r="J99" i="4"/>
  <c r="J150" i="5"/>
  <c r="BK90" i="5"/>
  <c r="BK423" i="6"/>
  <c r="J295" i="6"/>
  <c r="J149" i="6"/>
  <c r="J272" i="6"/>
  <c r="BK970" i="2"/>
  <c r="BK529" i="2"/>
  <c r="BK107" i="2"/>
  <c r="J113" i="2"/>
  <c r="J966" i="2"/>
  <c r="BK697" i="2"/>
  <c r="BK585" i="2"/>
  <c r="BK386" i="2"/>
  <c r="BK298" i="2"/>
  <c r="J236" i="2"/>
  <c r="BK131" i="3"/>
  <c r="J92" i="3"/>
  <c r="BK137" i="3"/>
  <c r="BK150" i="4"/>
  <c r="J128" i="4"/>
  <c r="BK176" i="4"/>
  <c r="J273" i="4"/>
  <c r="BK146" i="5"/>
  <c r="J101" i="5"/>
  <c r="J155" i="6"/>
  <c r="BK103" i="6"/>
  <c r="BK182" i="6"/>
  <c r="J365" i="6"/>
  <c r="BK361" i="6"/>
  <c r="J173" i="6"/>
  <c r="J91" i="7"/>
  <c r="J239" i="2"/>
  <c r="J145" i="3"/>
  <c r="J158" i="3"/>
  <c r="J135" i="3"/>
  <c r="J182" i="4"/>
  <c r="BK223" i="4"/>
  <c r="BK111" i="4"/>
  <c r="BK199" i="4"/>
  <c r="J275" i="4"/>
  <c r="J123" i="5"/>
  <c r="J127" i="5"/>
  <c r="J134" i="5"/>
  <c r="J320" i="6"/>
  <c r="J239" i="6"/>
  <c r="BK399" i="6"/>
  <c r="J196" i="6"/>
  <c r="J250" i="6"/>
  <c r="BK353" i="6"/>
  <c r="J342" i="6"/>
  <c r="BK176" i="6"/>
  <c r="J274" i="6"/>
  <c r="J111" i="6"/>
  <c r="BK222" i="6"/>
  <c r="BK101" i="7"/>
  <c r="BK860" i="2"/>
  <c r="BK685" i="2"/>
  <c r="BK623" i="2"/>
  <c r="BK494" i="2"/>
  <c r="J271" i="2"/>
  <c r="J156" i="2"/>
  <c r="J970" i="2"/>
  <c r="J752" i="2"/>
  <c r="J673" i="2"/>
  <c r="BK592" i="2"/>
  <c r="BK502" i="2"/>
  <c r="J384" i="2"/>
  <c r="BK284" i="2"/>
  <c r="J107" i="2"/>
  <c r="J137" i="3"/>
  <c r="BK119" i="3"/>
  <c r="J129" i="3"/>
  <c r="J149" i="3"/>
  <c r="BK178" i="4"/>
  <c r="BK226" i="4"/>
  <c r="J252" i="4"/>
  <c r="BK252" i="4"/>
  <c r="J139" i="5"/>
  <c r="J99" i="5"/>
  <c r="J117" i="5"/>
  <c r="BK356" i="6"/>
  <c r="J417" i="6"/>
  <c r="BK350" i="6"/>
  <c r="J116" i="6"/>
  <c r="J410" i="6"/>
  <c r="J201" i="6"/>
  <c r="J209" i="6"/>
  <c r="BK304" i="6"/>
  <c r="BK320" i="6"/>
  <c r="J109" i="6"/>
  <c r="J842" i="2"/>
  <c r="J666" i="2"/>
  <c r="J571" i="2"/>
  <c r="J375" i="2"/>
  <c r="BK303" i="2"/>
  <c r="BK223" i="2"/>
  <c r="J174" i="3"/>
  <c r="BK90" i="3"/>
  <c r="BK133" i="3"/>
  <c r="J127" i="3"/>
  <c r="BK232" i="4"/>
  <c r="J186" i="4"/>
  <c r="BK182" i="4"/>
  <c r="BK267" i="4"/>
  <c r="J146" i="5"/>
  <c r="BK103" i="5"/>
  <c r="BK277" i="6"/>
  <c r="BK359" i="6"/>
  <c r="BK270" i="6"/>
  <c r="J361" i="6"/>
  <c r="J140" i="6"/>
  <c r="J222" i="6"/>
  <c r="J227" i="6"/>
  <c r="BK825" i="2"/>
  <c r="J685" i="2"/>
  <c r="BK571" i="2"/>
  <c r="J386" i="2"/>
  <c r="BK316" i="2"/>
  <c r="J192" i="3"/>
  <c r="BK198" i="3"/>
  <c r="J162" i="3"/>
  <c r="J106" i="3"/>
  <c r="BK138" i="4"/>
  <c r="BK156" i="4"/>
  <c r="BK271" i="4"/>
  <c r="J88" i="5"/>
  <c r="J298" i="6"/>
  <c r="J307" i="6"/>
  <c r="BK173" i="6"/>
  <c r="J158" i="6"/>
  <c r="BK316" i="6"/>
  <c r="J96" i="7"/>
  <c r="J741" i="2"/>
  <c r="J564" i="2"/>
  <c r="J252" i="2"/>
  <c r="BK244" i="2"/>
  <c r="J1023" i="2"/>
  <c r="BK703" i="2"/>
  <c r="J637" i="2"/>
  <c r="J502" i="2"/>
  <c r="J360" i="2"/>
  <c r="BK119" i="2"/>
  <c r="J139" i="3"/>
  <c r="BK127" i="3"/>
  <c r="J96" i="3"/>
  <c r="BK212" i="4"/>
  <c r="BK229" i="4"/>
  <c r="BK209" i="4"/>
  <c r="BK125" i="5"/>
  <c r="J130" i="5"/>
  <c r="J265" i="6"/>
  <c r="BK161" i="6"/>
  <c r="J234" i="6"/>
  <c r="J245" i="6"/>
  <c r="BK279" i="6"/>
  <c r="BK295" i="6"/>
  <c r="BK257" i="6"/>
  <c r="BK207" i="6"/>
  <c r="J442" i="2"/>
  <c r="BK123" i="2"/>
  <c r="J94" i="3"/>
  <c r="J119" i="3"/>
  <c r="J125" i="3"/>
  <c r="J106" i="4"/>
  <c r="BK93" i="4"/>
  <c r="J219" i="4"/>
  <c r="BK116" i="4"/>
  <c r="J232" i="4"/>
  <c r="J86" i="5"/>
  <c r="BK113" i="5"/>
  <c r="BK119" i="5"/>
  <c r="BK427" i="6"/>
  <c r="BK126" i="6"/>
  <c r="J164" i="6"/>
  <c r="BK239" i="6"/>
  <c r="BK339" i="6"/>
  <c r="J143" i="6"/>
  <c r="BK383" i="6"/>
  <c r="BK214" i="6"/>
  <c r="BK237" i="6"/>
  <c r="BK114" i="6"/>
  <c r="BK201" i="6"/>
  <c r="BK285" i="6"/>
  <c r="J107" i="7"/>
  <c r="BK963" i="2"/>
  <c r="J715" i="2"/>
  <c r="J585" i="2"/>
  <c r="BK442" i="2"/>
  <c r="BK170" i="2"/>
  <c r="BK1019" i="2"/>
  <c r="J860" i="2"/>
  <c r="J728" i="2"/>
  <c r="J663" i="2"/>
  <c r="J579" i="2"/>
  <c r="BK401" i="2"/>
  <c r="J399" i="2"/>
  <c r="J316" i="2"/>
  <c r="BK259" i="2"/>
  <c r="J151" i="2"/>
  <c r="J176" i="3"/>
  <c r="BK108" i="3"/>
  <c r="BK176" i="3"/>
  <c r="BK174" i="3"/>
  <c r="BK134" i="4"/>
  <c r="BK96" i="4"/>
  <c r="J223" i="4"/>
  <c r="BK269" i="4"/>
  <c r="BK103" i="4"/>
  <c r="J94" i="5"/>
  <c r="J132" i="5"/>
  <c r="BK127" i="5"/>
  <c r="BK292" i="6"/>
  <c r="BK283" i="6"/>
  <c r="BK287" i="6"/>
  <c r="BK301" i="6"/>
  <c r="J100" i="6"/>
  <c r="BK281" i="6"/>
  <c r="BK262" i="6"/>
  <c r="J328" i="6"/>
  <c r="BK116" i="6"/>
  <c r="BK1027" i="2"/>
  <c r="BK864" i="2"/>
  <c r="J697" i="2"/>
  <c r="BK579" i="2"/>
  <c r="J430" i="2"/>
  <c r="BK338" i="2"/>
  <c r="J244" i="2"/>
  <c r="J188" i="3"/>
  <c r="BK141" i="3"/>
  <c r="BK178" i="3"/>
  <c r="J141" i="3"/>
  <c r="BK110" i="3"/>
  <c r="BK94" i="3"/>
  <c r="BK192" i="4"/>
  <c r="J176" i="4"/>
  <c r="J125" i="5"/>
  <c r="J143" i="5"/>
  <c r="BK415" i="6"/>
  <c r="J268" i="6"/>
  <c r="J316" i="6"/>
  <c r="BK318" i="6"/>
  <c r="BK390" i="6"/>
  <c r="BK374" i="6"/>
  <c r="BK140" i="6"/>
  <c r="J88" i="7"/>
  <c r="J864" i="2"/>
  <c r="BK700" i="2"/>
  <c r="J592" i="2"/>
  <c r="J432" i="2"/>
  <c r="BK360" i="2"/>
  <c r="J214" i="2"/>
  <c r="J110" i="3"/>
  <c r="J182" i="3"/>
  <c r="BK112" i="3"/>
  <c r="J131" i="3"/>
  <c r="BK160" i="4"/>
  <c r="BK120" i="4"/>
  <c r="J192" i="4"/>
  <c r="J90" i="5"/>
  <c r="BK143" i="6"/>
  <c r="J383" i="6"/>
  <c r="J368" i="6"/>
  <c r="J356" i="6"/>
  <c r="BK345" i="6"/>
  <c r="BK255" i="6"/>
  <c r="J103" i="6"/>
  <c r="BK842" i="2"/>
  <c r="J630" i="2"/>
  <c r="BK281" i="2"/>
  <c r="J904" i="2"/>
  <c r="BK673" i="2"/>
  <c r="J471" i="2"/>
  <c r="J379" i="2"/>
  <c r="BK277" i="2"/>
  <c r="BK161" i="2"/>
  <c r="BK182" i="3"/>
  <c r="BK135" i="3"/>
  <c r="BK129" i="3"/>
  <c r="J216" i="4"/>
  <c r="J150" i="4"/>
  <c r="J269" i="4"/>
  <c r="BK136" i="5"/>
  <c r="J111" i="5"/>
  <c r="J371" i="6"/>
  <c r="J194" i="6"/>
  <c r="J283" i="6"/>
  <c r="J119" i="6"/>
  <c r="BK313" i="6"/>
  <c r="J313" i="6"/>
  <c r="BK91" i="7"/>
  <c r="J226" i="2"/>
  <c r="J374" i="6"/>
  <c r="BK155" i="6"/>
  <c r="J257" i="6"/>
  <c r="J1019" i="2"/>
  <c r="J765" i="2"/>
  <c r="J599" i="2"/>
  <c r="J512" i="2"/>
  <c r="BK384" i="2"/>
  <c r="J277" i="2"/>
  <c r="J119" i="2"/>
  <c r="J112" i="3"/>
  <c r="BK194" i="3"/>
  <c r="BK188" i="3"/>
  <c r="J180" i="3"/>
  <c r="J265" i="4"/>
  <c r="J93" i="4"/>
  <c r="J245" i="4"/>
  <c r="J156" i="4"/>
  <c r="J103" i="5"/>
  <c r="BK121" i="5"/>
  <c r="J427" i="6"/>
  <c r="BK199" i="6"/>
  <c r="J176" i="6"/>
  <c r="J94" i="6"/>
  <c r="BK131" i="6"/>
  <c r="J402" i="6"/>
  <c r="J353" i="6"/>
  <c r="J104" i="7"/>
  <c r="J963" i="2"/>
  <c r="BK707" i="2"/>
  <c r="BK603" i="2"/>
  <c r="BK512" i="2"/>
  <c r="BK379" i="2"/>
  <c r="J298" i="2"/>
  <c r="BK156" i="2"/>
  <c r="BK145" i="3"/>
  <c r="BK149" i="3"/>
  <c r="J198" i="3"/>
  <c r="J209" i="4"/>
  <c r="J257" i="4"/>
  <c r="J103" i="4"/>
  <c r="BK132" i="5"/>
  <c r="BK117" i="5"/>
  <c r="J331" i="6"/>
  <c r="J170" i="6"/>
  <c r="J137" i="6"/>
  <c r="BK109" i="6"/>
  <c r="BK100" i="6"/>
  <c r="J191" i="6"/>
  <c r="BK179" i="6"/>
  <c r="BK1023" i="2"/>
  <c r="J707" i="2"/>
  <c r="BK311" i="2"/>
  <c r="J161" i="2"/>
  <c r="BK214" i="2"/>
  <c r="J868" i="2"/>
  <c r="BK663" i="2"/>
  <c r="J594" i="2"/>
  <c r="BK428" i="2"/>
  <c r="J265" i="2"/>
  <c r="AS54" i="1"/>
  <c r="BK164" i="3"/>
  <c r="BK189" i="4"/>
  <c r="BK265" i="4"/>
  <c r="BK128" i="4"/>
  <c r="J141" i="5"/>
  <c r="BK88" i="5"/>
  <c r="J350" i="6"/>
  <c r="J292" i="6"/>
  <c r="J287" i="6"/>
  <c r="J333" i="6"/>
  <c r="J167" i="6"/>
  <c r="BK209" i="6"/>
  <c r="BK104" i="7"/>
  <c r="BK265" i="2"/>
  <c r="J184" i="3"/>
  <c r="BK123" i="3"/>
  <c r="BK168" i="3"/>
  <c r="BK257" i="4"/>
  <c r="J96" i="4"/>
  <c r="BK219" i="4"/>
  <c r="J142" i="4"/>
  <c r="J168" i="4"/>
  <c r="J97" i="5"/>
  <c r="BK94" i="5"/>
  <c r="J396" i="6"/>
  <c r="BK229" i="6"/>
  <c r="J270" i="6"/>
  <c r="BK333" i="6"/>
  <c r="BK129" i="6"/>
  <c r="J199" i="6"/>
  <c r="J325" i="6"/>
  <c r="BK298" i="6"/>
  <c r="BK336" i="6"/>
  <c r="BK149" i="6"/>
  <c r="J252" i="6"/>
  <c r="J101" i="7"/>
  <c r="BK872" i="2"/>
  <c r="BK670" i="2"/>
  <c r="BK533" i="2"/>
  <c r="BK248" i="2"/>
  <c r="J99" i="2"/>
  <c r="J934" i="2"/>
  <c r="J711" i="2"/>
  <c r="J647" i="2"/>
  <c r="BK564" i="2"/>
  <c r="BK444" i="2"/>
  <c r="BK399" i="2"/>
  <c r="BK329" i="2"/>
  <c r="J274" i="2"/>
  <c r="J166" i="2"/>
  <c r="J166" i="3"/>
  <c r="BK154" i="3"/>
  <c r="BK158" i="3"/>
  <c r="J123" i="3"/>
  <c r="BK98" i="3"/>
  <c r="BK263" i="4"/>
  <c r="J249" i="4"/>
  <c r="BK168" i="4"/>
  <c r="J146" i="4"/>
  <c r="BK164" i="4"/>
  <c r="BK123" i="5"/>
  <c r="BK86" i="5"/>
  <c r="BK164" i="6"/>
  <c r="BK94" i="6"/>
  <c r="J224" i="6"/>
  <c r="BK274" i="6"/>
  <c r="J377" i="6"/>
  <c r="BK380" i="6"/>
  <c r="J182" i="6"/>
  <c r="BK386" i="6"/>
  <c r="J294" i="2"/>
  <c r="BK166" i="2"/>
  <c r="J154" i="3"/>
  <c r="BK180" i="3"/>
  <c r="BK96" i="3"/>
  <c r="J160" i="3"/>
  <c r="J117" i="3"/>
  <c r="J189" i="4"/>
  <c r="J238" i="4"/>
  <c r="BK275" i="4"/>
  <c r="BK107" i="5"/>
  <c r="BK115" i="5"/>
  <c r="BK322" i="6"/>
  <c r="BK121" i="6"/>
  <c r="BK219" i="6"/>
  <c r="BK188" i="6"/>
  <c r="J304" i="6"/>
  <c r="BK232" i="6"/>
  <c r="J277" i="6"/>
  <c r="BK158" i="6"/>
  <c r="J1027" i="2"/>
  <c r="BK728" i="2"/>
  <c r="BK613" i="2"/>
  <c r="BK432" i="2"/>
  <c r="BK365" i="2"/>
  <c r="J284" i="2"/>
  <c r="J123" i="2"/>
  <c r="J186" i="3"/>
  <c r="BK192" i="3"/>
  <c r="BK92" i="3"/>
  <c r="BK99" i="4"/>
  <c r="BK202" i="4"/>
  <c r="BK261" i="4"/>
  <c r="BK109" i="5"/>
  <c r="BK130" i="5"/>
  <c r="J408" i="6"/>
  <c r="J279" i="6"/>
  <c r="BK408" i="6"/>
  <c r="BK290" i="6"/>
  <c r="J124" i="6"/>
  <c r="BK107" i="7"/>
  <c r="BK934" i="2"/>
  <c r="BK666" i="2"/>
  <c r="BK294" i="2"/>
  <c r="F35" i="2" l="1"/>
  <c r="BB55" i="1" s="1"/>
  <c r="J34" i="2"/>
  <c r="AW55" i="1" s="1"/>
  <c r="F37" i="2"/>
  <c r="BD55" i="1" s="1"/>
  <c r="F36" i="2"/>
  <c r="BC55" i="1" s="1"/>
  <c r="F34" i="2"/>
  <c r="BA55" i="1" s="1"/>
  <c r="J34" i="7"/>
  <c r="AW60" i="1" s="1"/>
  <c r="P355" i="6"/>
  <c r="R118" i="2"/>
  <c r="R378" i="2"/>
  <c r="R602" i="2"/>
  <c r="T706" i="2"/>
  <c r="P969" i="2"/>
  <c r="BK116" i="3"/>
  <c r="J116" i="3" s="1"/>
  <c r="J62" i="3" s="1"/>
  <c r="R115" i="4"/>
  <c r="R96" i="5"/>
  <c r="BK138" i="5"/>
  <c r="J138" i="5" s="1"/>
  <c r="J63" i="5" s="1"/>
  <c r="P145" i="5"/>
  <c r="T90" i="6"/>
  <c r="BK364" i="6"/>
  <c r="J364" i="6" s="1"/>
  <c r="J66" i="6" s="1"/>
  <c r="T98" i="2"/>
  <c r="T225" i="2"/>
  <c r="R270" i="2"/>
  <c r="P302" i="2"/>
  <c r="BK337" i="2"/>
  <c r="J337" i="2" s="1"/>
  <c r="J69" i="2" s="1"/>
  <c r="BK602" i="2"/>
  <c r="J602" i="2" s="1"/>
  <c r="J71" i="2" s="1"/>
  <c r="BK706" i="2"/>
  <c r="J706" i="2" s="1"/>
  <c r="J73" i="2" s="1"/>
  <c r="BK969" i="2"/>
  <c r="J969" i="2" s="1"/>
  <c r="J75" i="2" s="1"/>
  <c r="T85" i="3"/>
  <c r="P153" i="3"/>
  <c r="T92" i="4"/>
  <c r="T91" i="4"/>
  <c r="T115" i="4"/>
  <c r="P181" i="4"/>
  <c r="P248" i="4"/>
  <c r="BK260" i="4"/>
  <c r="J260" i="4" s="1"/>
  <c r="J70" i="4" s="1"/>
  <c r="BK85" i="5"/>
  <c r="J85" i="5" s="1"/>
  <c r="J60" i="5" s="1"/>
  <c r="R85" i="5"/>
  <c r="R129" i="5"/>
  <c r="T138" i="5"/>
  <c r="R297" i="6"/>
  <c r="BK355" i="6"/>
  <c r="J355" i="6" s="1"/>
  <c r="J65" i="6" s="1"/>
  <c r="R389" i="6"/>
  <c r="R98" i="2"/>
  <c r="P225" i="2"/>
  <c r="P97" i="2" s="1"/>
  <c r="P270" i="2"/>
  <c r="BK302" i="2"/>
  <c r="J302" i="2" s="1"/>
  <c r="J68" i="2" s="1"/>
  <c r="P337" i="2"/>
  <c r="T602" i="2"/>
  <c r="R706" i="2"/>
  <c r="R969" i="2"/>
  <c r="T116" i="3"/>
  <c r="BK92" i="4"/>
  <c r="J92" i="4" s="1"/>
  <c r="J61" i="4" s="1"/>
  <c r="P155" i="4"/>
  <c r="R181" i="4"/>
  <c r="R248" i="4"/>
  <c r="P260" i="4"/>
  <c r="P96" i="5"/>
  <c r="T129" i="5"/>
  <c r="R145" i="5"/>
  <c r="P90" i="6"/>
  <c r="P349" i="6"/>
  <c r="T349" i="6"/>
  <c r="P389" i="6"/>
  <c r="T118" i="2"/>
  <c r="BK378" i="2"/>
  <c r="J378" i="2" s="1"/>
  <c r="J70" i="2" s="1"/>
  <c r="P650" i="2"/>
  <c r="R863" i="2"/>
  <c r="P1022" i="2"/>
  <c r="BK85" i="3"/>
  <c r="J85" i="3" s="1"/>
  <c r="J61" i="3" s="1"/>
  <c r="T153" i="3"/>
  <c r="BK297" i="6"/>
  <c r="J297" i="6" s="1"/>
  <c r="J62" i="6" s="1"/>
  <c r="BK349" i="6"/>
  <c r="J349" i="6" s="1"/>
  <c r="J64" i="6" s="1"/>
  <c r="R349" i="6"/>
  <c r="R355" i="6"/>
  <c r="T389" i="6"/>
  <c r="P118" i="2"/>
  <c r="P378" i="2"/>
  <c r="BK650" i="2"/>
  <c r="J650" i="2" s="1"/>
  <c r="J72" i="2" s="1"/>
  <c r="BK863" i="2"/>
  <c r="J863" i="2" s="1"/>
  <c r="J74" i="2" s="1"/>
  <c r="R1022" i="2"/>
  <c r="P85" i="3"/>
  <c r="BK153" i="3"/>
  <c r="J153" i="3" s="1"/>
  <c r="J63" i="3" s="1"/>
  <c r="R364" i="6"/>
  <c r="BK103" i="7"/>
  <c r="J103" i="7" s="1"/>
  <c r="J65" i="7" s="1"/>
  <c r="P98" i="2"/>
  <c r="R225" i="2"/>
  <c r="T270" i="2"/>
  <c r="R302" i="2"/>
  <c r="R337" i="2"/>
  <c r="P602" i="2"/>
  <c r="P706" i="2"/>
  <c r="T969" i="2"/>
  <c r="P116" i="3"/>
  <c r="P92" i="4"/>
  <c r="P91" i="4" s="1"/>
  <c r="P115" i="4"/>
  <c r="P109" i="4"/>
  <c r="BK181" i="4"/>
  <c r="J181" i="4" s="1"/>
  <c r="J66" i="4" s="1"/>
  <c r="BK248" i="4"/>
  <c r="J248" i="4" s="1"/>
  <c r="J67" i="4" s="1"/>
  <c r="P85" i="5"/>
  <c r="T85" i="5"/>
  <c r="BK129" i="5"/>
  <c r="J129" i="5" s="1"/>
  <c r="J62" i="5" s="1"/>
  <c r="R138" i="5"/>
  <c r="R90" i="6"/>
  <c r="R89" i="6"/>
  <c r="T355" i="6"/>
  <c r="T364" i="6"/>
  <c r="P103" i="7"/>
  <c r="P86" i="7"/>
  <c r="P85" i="7" s="1"/>
  <c r="AU60" i="1" s="1"/>
  <c r="BK118" i="2"/>
  <c r="J118" i="2" s="1"/>
  <c r="J63" i="2" s="1"/>
  <c r="T378" i="2"/>
  <c r="T650" i="2"/>
  <c r="P863" i="2"/>
  <c r="BK1022" i="2"/>
  <c r="J1022" i="2" s="1"/>
  <c r="J76" i="2" s="1"/>
  <c r="R85" i="3"/>
  <c r="R153" i="3"/>
  <c r="BK155" i="4"/>
  <c r="J155" i="4" s="1"/>
  <c r="J65" i="4" s="1"/>
  <c r="T181" i="4"/>
  <c r="T260" i="4"/>
  <c r="BK96" i="5"/>
  <c r="J96" i="5" s="1"/>
  <c r="J61" i="5" s="1"/>
  <c r="P129" i="5"/>
  <c r="BK145" i="5"/>
  <c r="J145" i="5" s="1"/>
  <c r="J64" i="5" s="1"/>
  <c r="BK90" i="6"/>
  <c r="T297" i="6"/>
  <c r="BK389" i="6"/>
  <c r="J389" i="6"/>
  <c r="J67" i="6" s="1"/>
  <c r="R103" i="7"/>
  <c r="R86" i="7" s="1"/>
  <c r="R85" i="7" s="1"/>
  <c r="BK98" i="2"/>
  <c r="J98" i="2" s="1"/>
  <c r="J61" i="2" s="1"/>
  <c r="BK225" i="2"/>
  <c r="J225" i="2" s="1"/>
  <c r="J64" i="2" s="1"/>
  <c r="BK270" i="2"/>
  <c r="J270" i="2" s="1"/>
  <c r="J65" i="2" s="1"/>
  <c r="T302" i="2"/>
  <c r="T337" i="2"/>
  <c r="R650" i="2"/>
  <c r="T863" i="2"/>
  <c r="T1022" i="2"/>
  <c r="R116" i="3"/>
  <c r="R92" i="4"/>
  <c r="R91" i="4" s="1"/>
  <c r="BK115" i="4"/>
  <c r="J115" i="4"/>
  <c r="J64" i="4"/>
  <c r="R155" i="4"/>
  <c r="T155" i="4"/>
  <c r="T248" i="4"/>
  <c r="R260" i="4"/>
  <c r="T96" i="5"/>
  <c r="P138" i="5"/>
  <c r="T145" i="5"/>
  <c r="P297" i="6"/>
  <c r="P364" i="6"/>
  <c r="T103" i="7"/>
  <c r="T86" i="7"/>
  <c r="T85" i="7"/>
  <c r="BK256" i="4"/>
  <c r="J256" i="4"/>
  <c r="J69" i="4" s="1"/>
  <c r="BK87" i="7"/>
  <c r="BK90" i="7"/>
  <c r="J90" i="7" s="1"/>
  <c r="J62" i="7" s="1"/>
  <c r="BK110" i="4"/>
  <c r="J110" i="4" s="1"/>
  <c r="J63" i="4" s="1"/>
  <c r="BK95" i="7"/>
  <c r="J95" i="7" s="1"/>
  <c r="J63" i="7" s="1"/>
  <c r="BK100" i="7"/>
  <c r="J100" i="7" s="1"/>
  <c r="J64" i="7" s="1"/>
  <c r="BK112" i="2"/>
  <c r="J112" i="2" s="1"/>
  <c r="J62" i="2" s="1"/>
  <c r="BK297" i="2"/>
  <c r="J297" i="2" s="1"/>
  <c r="J66" i="2" s="1"/>
  <c r="BK426" i="6"/>
  <c r="J426" i="6" s="1"/>
  <c r="J68" i="6" s="1"/>
  <c r="F55" i="7"/>
  <c r="BE104" i="7"/>
  <c r="BE88" i="7"/>
  <c r="E48" i="7"/>
  <c r="J52" i="7"/>
  <c r="BE96" i="7"/>
  <c r="BE101" i="7"/>
  <c r="BE91" i="7"/>
  <c r="BE107" i="7"/>
  <c r="E78" i="6"/>
  <c r="BE91" i="6"/>
  <c r="BE131" i="6"/>
  <c r="BE170" i="6"/>
  <c r="BE173" i="6"/>
  <c r="BE191" i="6"/>
  <c r="BE194" i="6"/>
  <c r="BE196" i="6"/>
  <c r="BE239" i="6"/>
  <c r="BE265" i="6"/>
  <c r="BE268" i="6"/>
  <c r="BE279" i="6"/>
  <c r="BE281" i="6"/>
  <c r="BE322" i="6"/>
  <c r="BE328" i="6"/>
  <c r="BE336" i="6"/>
  <c r="BE339" i="6"/>
  <c r="BE345" i="6"/>
  <c r="BE359" i="6"/>
  <c r="BE374" i="6"/>
  <c r="BE106" i="6"/>
  <c r="BE137" i="6"/>
  <c r="BE152" i="6"/>
  <c r="BE158" i="6"/>
  <c r="BE167" i="6"/>
  <c r="BE179" i="6"/>
  <c r="BE247" i="6"/>
  <c r="BE262" i="6"/>
  <c r="BE287" i="6"/>
  <c r="BE292" i="6"/>
  <c r="BE295" i="6"/>
  <c r="BE368" i="6"/>
  <c r="BE94" i="6"/>
  <c r="BE161" i="6"/>
  <c r="BE219" i="6"/>
  <c r="BE242" i="6"/>
  <c r="BE245" i="6"/>
  <c r="BE270" i="6"/>
  <c r="BE277" i="6"/>
  <c r="BE283" i="6"/>
  <c r="BE285" i="6"/>
  <c r="BE301" i="6"/>
  <c r="BE310" i="6"/>
  <c r="BE316" i="6"/>
  <c r="BE371" i="6"/>
  <c r="BE393" i="6"/>
  <c r="F85" i="6"/>
  <c r="BE116" i="6"/>
  <c r="BE124" i="6"/>
  <c r="BE176" i="6"/>
  <c r="BE182" i="6"/>
  <c r="BE185" i="6"/>
  <c r="BE272" i="6"/>
  <c r="BE274" i="6"/>
  <c r="BE350" i="6"/>
  <c r="BE396" i="6"/>
  <c r="BE420" i="6"/>
  <c r="J52" i="6"/>
  <c r="BE103" i="6"/>
  <c r="BE134" i="6"/>
  <c r="BE149" i="6"/>
  <c r="BE164" i="6"/>
  <c r="BE201" i="6"/>
  <c r="BE204" i="6"/>
  <c r="BE214" i="6"/>
  <c r="BE224" i="6"/>
  <c r="BE307" i="6"/>
  <c r="BE331" i="6"/>
  <c r="BE402" i="6"/>
  <c r="BE423" i="6"/>
  <c r="BE100" i="6"/>
  <c r="BE119" i="6"/>
  <c r="BE121" i="6"/>
  <c r="BE140" i="6"/>
  <c r="BE155" i="6"/>
  <c r="BE199" i="6"/>
  <c r="BE207" i="6"/>
  <c r="BE250" i="6"/>
  <c r="BE252" i="6"/>
  <c r="BE298" i="6"/>
  <c r="BE356" i="6"/>
  <c r="BE377" i="6"/>
  <c r="BE380" i="6"/>
  <c r="BE427" i="6"/>
  <c r="BE97" i="6"/>
  <c r="BE109" i="6"/>
  <c r="BE126" i="6"/>
  <c r="BE129" i="6"/>
  <c r="BE143" i="6"/>
  <c r="BE146" i="6"/>
  <c r="BE209" i="6"/>
  <c r="BE217" i="6"/>
  <c r="BE227" i="6"/>
  <c r="BE229" i="6"/>
  <c r="BE257" i="6"/>
  <c r="BE313" i="6"/>
  <c r="BE318" i="6"/>
  <c r="BE320" i="6"/>
  <c r="BE325" i="6"/>
  <c r="BE342" i="6"/>
  <c r="BE361" i="6"/>
  <c r="BE365" i="6"/>
  <c r="BE383" i="6"/>
  <c r="BE386" i="6"/>
  <c r="BE390" i="6"/>
  <c r="BE399" i="6"/>
  <c r="BE405" i="6"/>
  <c r="BE410" i="6"/>
  <c r="BE415" i="6"/>
  <c r="BE111" i="6"/>
  <c r="BE114" i="6"/>
  <c r="BE188" i="6"/>
  <c r="BE212" i="6"/>
  <c r="BE222" i="6"/>
  <c r="BE232" i="6"/>
  <c r="BE234" i="6"/>
  <c r="BE237" i="6"/>
  <c r="BE255" i="6"/>
  <c r="BE259" i="6"/>
  <c r="BE290" i="6"/>
  <c r="BE304" i="6"/>
  <c r="BE333" i="6"/>
  <c r="BE353" i="6"/>
  <c r="BE408" i="6"/>
  <c r="BE413" i="6"/>
  <c r="BE417" i="6"/>
  <c r="J78" i="5"/>
  <c r="BE92" i="5"/>
  <c r="BE111" i="5"/>
  <c r="BE115" i="5"/>
  <c r="BE125" i="5"/>
  <c r="F54" i="5"/>
  <c r="F81" i="5"/>
  <c r="BE97" i="5"/>
  <c r="BE105" i="5"/>
  <c r="BE123" i="5"/>
  <c r="BE148" i="5"/>
  <c r="BE150" i="5"/>
  <c r="E74" i="5"/>
  <c r="BE103" i="5"/>
  <c r="BE130" i="5"/>
  <c r="BE146" i="5"/>
  <c r="BE90" i="5"/>
  <c r="BE119" i="5"/>
  <c r="BE121" i="5"/>
  <c r="BE141" i="5"/>
  <c r="BE86" i="5"/>
  <c r="BE127" i="5"/>
  <c r="BE117" i="5"/>
  <c r="BE136" i="5"/>
  <c r="BE139" i="5"/>
  <c r="BE143" i="5"/>
  <c r="J81" i="5"/>
  <c r="BE101" i="5"/>
  <c r="BE107" i="5"/>
  <c r="BE109" i="5"/>
  <c r="BE134" i="5"/>
  <c r="BE152" i="5"/>
  <c r="BE88" i="5"/>
  <c r="BE94" i="5"/>
  <c r="BE99" i="5"/>
  <c r="BE113" i="5"/>
  <c r="BE132" i="5"/>
  <c r="F55" i="4"/>
  <c r="BE124" i="4"/>
  <c r="BE130" i="4"/>
  <c r="BE150" i="4"/>
  <c r="BE160" i="4"/>
  <c r="BE172" i="4"/>
  <c r="BE226" i="4"/>
  <c r="BE252" i="4"/>
  <c r="BE257" i="4"/>
  <c r="BE263" i="4"/>
  <c r="BE275" i="4"/>
  <c r="E48" i="4"/>
  <c r="BE168" i="4"/>
  <c r="BE178" i="4"/>
  <c r="BE186" i="4"/>
  <c r="BE195" i="4"/>
  <c r="BE212" i="4"/>
  <c r="BE216" i="4"/>
  <c r="BE223" i="4"/>
  <c r="BE235" i="4"/>
  <c r="BE271" i="4"/>
  <c r="BE134" i="4"/>
  <c r="BE164" i="4"/>
  <c r="BE192" i="4"/>
  <c r="BE219" i="4"/>
  <c r="J84" i="4"/>
  <c r="BE93" i="4"/>
  <c r="BE96" i="4"/>
  <c r="BE205" i="4"/>
  <c r="BE267" i="4"/>
  <c r="BE99" i="4"/>
  <c r="BE103" i="4"/>
  <c r="BE106" i="4"/>
  <c r="BE138" i="4"/>
  <c r="BE142" i="4"/>
  <c r="BE189" i="4"/>
  <c r="BE261" i="4"/>
  <c r="BE269" i="4"/>
  <c r="BE273" i="4"/>
  <c r="BE111" i="4"/>
  <c r="BE152" i="4"/>
  <c r="BE156" i="4"/>
  <c r="BE176" i="4"/>
  <c r="BE182" i="4"/>
  <c r="BE242" i="4"/>
  <c r="BE265" i="4"/>
  <c r="BE146" i="4"/>
  <c r="BE209" i="4"/>
  <c r="BE229" i="4"/>
  <c r="BE232" i="4"/>
  <c r="BE249" i="4"/>
  <c r="BE116" i="4"/>
  <c r="BE120" i="4"/>
  <c r="BE128" i="4"/>
  <c r="BE199" i="4"/>
  <c r="BE202" i="4"/>
  <c r="BE238" i="4"/>
  <c r="BE245" i="4"/>
  <c r="E48" i="3"/>
  <c r="F54" i="3"/>
  <c r="J77" i="3"/>
  <c r="BE96" i="3"/>
  <c r="BE127" i="3"/>
  <c r="BE147" i="3"/>
  <c r="BE154" i="3"/>
  <c r="BE156" i="3"/>
  <c r="BE158" i="3"/>
  <c r="BE160" i="3"/>
  <c r="BE162" i="3"/>
  <c r="BE172" i="3"/>
  <c r="BE186" i="3"/>
  <c r="BE198" i="3"/>
  <c r="BE88" i="3"/>
  <c r="BE90" i="3"/>
  <c r="BE106" i="3"/>
  <c r="BE108" i="3"/>
  <c r="BE135" i="3"/>
  <c r="BE180" i="3"/>
  <c r="BE182" i="3"/>
  <c r="BE184" i="3"/>
  <c r="BE188" i="3"/>
  <c r="BE196" i="3"/>
  <c r="BE94" i="3"/>
  <c r="BE100" i="3"/>
  <c r="BE121" i="3"/>
  <c r="BE131" i="3"/>
  <c r="BE133" i="3"/>
  <c r="BE139" i="3"/>
  <c r="BE174" i="3"/>
  <c r="BE176" i="3"/>
  <c r="J80" i="3"/>
  <c r="BE104" i="3"/>
  <c r="BE117" i="3"/>
  <c r="BE119" i="3"/>
  <c r="BE125" i="3"/>
  <c r="BE166" i="3"/>
  <c r="F55" i="3"/>
  <c r="BE86" i="3"/>
  <c r="BE102" i="3"/>
  <c r="BE110" i="3"/>
  <c r="BE123" i="3"/>
  <c r="BE141" i="3"/>
  <c r="BE164" i="3"/>
  <c r="BE192" i="3"/>
  <c r="BE92" i="3"/>
  <c r="BE112" i="3"/>
  <c r="BE137" i="3"/>
  <c r="BE143" i="3"/>
  <c r="BE168" i="3"/>
  <c r="BE170" i="3"/>
  <c r="BE190" i="3"/>
  <c r="BE194" i="3"/>
  <c r="BE98" i="3"/>
  <c r="BE129" i="3"/>
  <c r="BE145" i="3"/>
  <c r="BE149" i="3"/>
  <c r="BE178" i="3"/>
  <c r="E48" i="2"/>
  <c r="J52" i="2"/>
  <c r="F55" i="2"/>
  <c r="BE99" i="2"/>
  <c r="BE102" i="2"/>
  <c r="BE107" i="2"/>
  <c r="BE113" i="2"/>
  <c r="BE119" i="2"/>
  <c r="BE123" i="2"/>
  <c r="BE151" i="2"/>
  <c r="BE156" i="2"/>
  <c r="BE161" i="2"/>
  <c r="BE166" i="2"/>
  <c r="BE170" i="2"/>
  <c r="BE214" i="2"/>
  <c r="BE218" i="2"/>
  <c r="BE223" i="2"/>
  <c r="BE226" i="2"/>
  <c r="BE229" i="2"/>
  <c r="BE236" i="2"/>
  <c r="BE239" i="2"/>
  <c r="BE244" i="2"/>
  <c r="BE248" i="2"/>
  <c r="BE252" i="2"/>
  <c r="BE259" i="2"/>
  <c r="BE265" i="2"/>
  <c r="BE271" i="2"/>
  <c r="BE274" i="2"/>
  <c r="BE277" i="2"/>
  <c r="BE281" i="2"/>
  <c r="BE284" i="2"/>
  <c r="BE291" i="2"/>
  <c r="BE294" i="2"/>
  <c r="BE298" i="2"/>
  <c r="BE303" i="2"/>
  <c r="BE311" i="2"/>
  <c r="BE316" i="2"/>
  <c r="BE324" i="2"/>
  <c r="BE329" i="2"/>
  <c r="BE338" i="2"/>
  <c r="BE343" i="2"/>
  <c r="BE360" i="2"/>
  <c r="BE365" i="2"/>
  <c r="BE370" i="2"/>
  <c r="BE375" i="2"/>
  <c r="BE379" i="2"/>
  <c r="BE384" i="2"/>
  <c r="BE386" i="2"/>
  <c r="BE399" i="2"/>
  <c r="BE401" i="2"/>
  <c r="BE428" i="2"/>
  <c r="BE430" i="2"/>
  <c r="BE432" i="2"/>
  <c r="BE442" i="2"/>
  <c r="BE444" i="2"/>
  <c r="BE471" i="2"/>
  <c r="BE494" i="2"/>
  <c r="BE502" i="2"/>
  <c r="BE512" i="2"/>
  <c r="BE514" i="2"/>
  <c r="BE529" i="2"/>
  <c r="BE533" i="2"/>
  <c r="BE543" i="2"/>
  <c r="BE551" i="2"/>
  <c r="BE564" i="2"/>
  <c r="BE567" i="2"/>
  <c r="BE571" i="2"/>
  <c r="BE579" i="2"/>
  <c r="BE585" i="2"/>
  <c r="BE592" i="2"/>
  <c r="BE594" i="2"/>
  <c r="BE599" i="2"/>
  <c r="BE603" i="2"/>
  <c r="BE613" i="2"/>
  <c r="BE623" i="2"/>
  <c r="BE630" i="2"/>
  <c r="BE637" i="2"/>
  <c r="BE645" i="2"/>
  <c r="BE647" i="2"/>
  <c r="BE651" i="2"/>
  <c r="BE663" i="2"/>
  <c r="BE666" i="2"/>
  <c r="BE670" i="2"/>
  <c r="BE673" i="2"/>
  <c r="BE685" i="2"/>
  <c r="BE697" i="2"/>
  <c r="BE700" i="2"/>
  <c r="BE703" i="2"/>
  <c r="BE707" i="2"/>
  <c r="BE711" i="2"/>
  <c r="BE715" i="2"/>
  <c r="BE728" i="2"/>
  <c r="BE741" i="2"/>
  <c r="BE752" i="2"/>
  <c r="BE765" i="2"/>
  <c r="BE795" i="2"/>
  <c r="BE825" i="2"/>
  <c r="BE842" i="2"/>
  <c r="BE860" i="2"/>
  <c r="BE864" i="2"/>
  <c r="BE868" i="2"/>
  <c r="BE872" i="2"/>
  <c r="BE901" i="2"/>
  <c r="BE904" i="2"/>
  <c r="BE934" i="2"/>
  <c r="BE963" i="2"/>
  <c r="BE966" i="2"/>
  <c r="BE970" i="2"/>
  <c r="BE993" i="2"/>
  <c r="BE1016" i="2"/>
  <c r="BE1019" i="2"/>
  <c r="BE1023" i="2"/>
  <c r="BE1027" i="2"/>
  <c r="BE1036" i="2"/>
  <c r="BE1042" i="2"/>
  <c r="F37" i="3"/>
  <c r="BD56" i="1" s="1"/>
  <c r="F35" i="3"/>
  <c r="BB56" i="1" s="1"/>
  <c r="F35" i="4"/>
  <c r="BB57" i="1" s="1"/>
  <c r="F37" i="6"/>
  <c r="BD59" i="1" s="1"/>
  <c r="F35" i="5"/>
  <c r="BB58" i="1" s="1"/>
  <c r="F35" i="6"/>
  <c r="BB59" i="1" s="1"/>
  <c r="J34" i="4"/>
  <c r="AW57" i="1" s="1"/>
  <c r="J34" i="3"/>
  <c r="AW56" i="1" s="1"/>
  <c r="F34" i="6"/>
  <c r="BA59" i="1" s="1"/>
  <c r="F37" i="5"/>
  <c r="BD58" i="1" s="1"/>
  <c r="J34" i="5"/>
  <c r="AW58" i="1" s="1"/>
  <c r="F36" i="5"/>
  <c r="BC58" i="1" s="1"/>
  <c r="F34" i="3"/>
  <c r="BA56" i="1" s="1"/>
  <c r="F37" i="7"/>
  <c r="BD60" i="1" s="1"/>
  <c r="F36" i="7"/>
  <c r="BC60" i="1" s="1"/>
  <c r="F36" i="3"/>
  <c r="BC56" i="1" s="1"/>
  <c r="F36" i="4"/>
  <c r="BC57" i="1" s="1"/>
  <c r="F34" i="4"/>
  <c r="BA57" i="1" s="1"/>
  <c r="F36" i="6"/>
  <c r="BC59" i="1" s="1"/>
  <c r="F34" i="7"/>
  <c r="BA60" i="1" s="1"/>
  <c r="F37" i="4"/>
  <c r="BD57" i="1" s="1"/>
  <c r="F35" i="7"/>
  <c r="BB60" i="1" s="1"/>
  <c r="F34" i="5"/>
  <c r="BA58" i="1" s="1"/>
  <c r="J34" i="6"/>
  <c r="AW59" i="1" s="1"/>
  <c r="BK97" i="2" l="1"/>
  <c r="J97" i="2" s="1"/>
  <c r="J60" i="2" s="1"/>
  <c r="BK84" i="3"/>
  <c r="J84" i="3" s="1"/>
  <c r="J60" i="3" s="1"/>
  <c r="BK89" i="6"/>
  <c r="J89" i="6" s="1"/>
  <c r="J60" i="6" s="1"/>
  <c r="BK91" i="4"/>
  <c r="J91" i="4" s="1"/>
  <c r="J60" i="4" s="1"/>
  <c r="J90" i="6"/>
  <c r="J61" i="6" s="1"/>
  <c r="BK84" i="5"/>
  <c r="J84" i="5" s="1"/>
  <c r="J30" i="5" s="1"/>
  <c r="AG58" i="1" s="1"/>
  <c r="T84" i="5"/>
  <c r="T109" i="4"/>
  <c r="BK86" i="7"/>
  <c r="BK85" i="7" s="1"/>
  <c r="J85" i="7" s="1"/>
  <c r="J30" i="7" s="1"/>
  <c r="AG60" i="1" s="1"/>
  <c r="R84" i="3"/>
  <c r="R83" i="3"/>
  <c r="R301" i="2"/>
  <c r="R97" i="2"/>
  <c r="T84" i="3"/>
  <c r="T83" i="3" s="1"/>
  <c r="P348" i="6"/>
  <c r="T89" i="6"/>
  <c r="P84" i="5"/>
  <c r="AU58" i="1"/>
  <c r="T90" i="4"/>
  <c r="T97" i="2"/>
  <c r="P89" i="6"/>
  <c r="P88" i="6"/>
  <c r="AU59" i="1"/>
  <c r="P301" i="2"/>
  <c r="P96" i="2" s="1"/>
  <c r="AU55" i="1" s="1"/>
  <c r="T301" i="2"/>
  <c r="R348" i="6"/>
  <c r="R88" i="6"/>
  <c r="T348" i="6"/>
  <c r="R84" i="5"/>
  <c r="P90" i="4"/>
  <c r="AU57" i="1"/>
  <c r="P84" i="3"/>
  <c r="P83" i="3"/>
  <c r="AU56" i="1" s="1"/>
  <c r="BK301" i="2"/>
  <c r="J301" i="2" s="1"/>
  <c r="J67" i="2" s="1"/>
  <c r="R109" i="4"/>
  <c r="R90" i="4"/>
  <c r="BK109" i="4"/>
  <c r="J109" i="4" s="1"/>
  <c r="J62" i="4" s="1"/>
  <c r="BK348" i="6"/>
  <c r="J87" i="7"/>
  <c r="J61" i="7" s="1"/>
  <c r="BK255" i="4"/>
  <c r="J255" i="4" s="1"/>
  <c r="J68" i="4" s="1"/>
  <c r="F33" i="3"/>
  <c r="AZ56" i="1" s="1"/>
  <c r="F33" i="4"/>
  <c r="AZ57" i="1" s="1"/>
  <c r="J33" i="7"/>
  <c r="AV60" i="1" s="1"/>
  <c r="AT60" i="1" s="1"/>
  <c r="BC54" i="1"/>
  <c r="W32" i="1" s="1"/>
  <c r="F33" i="5"/>
  <c r="AZ58" i="1" s="1"/>
  <c r="F33" i="6"/>
  <c r="AZ59" i="1" s="1"/>
  <c r="BD54" i="1"/>
  <c r="W33" i="1" s="1"/>
  <c r="J33" i="4"/>
  <c r="AV57" i="1" s="1"/>
  <c r="AT57" i="1" s="1"/>
  <c r="F33" i="2"/>
  <c r="AZ55" i="1" s="1"/>
  <c r="BB54" i="1"/>
  <c r="W31" i="1" s="1"/>
  <c r="J33" i="2"/>
  <c r="AV55" i="1" s="1"/>
  <c r="AT55" i="1" s="1"/>
  <c r="J33" i="3"/>
  <c r="AV56" i="1" s="1"/>
  <c r="AT56" i="1" s="1"/>
  <c r="BA54" i="1"/>
  <c r="W30" i="1" s="1"/>
  <c r="J33" i="5"/>
  <c r="AV58" i="1" s="1"/>
  <c r="AT58" i="1" s="1"/>
  <c r="F33" i="7"/>
  <c r="AZ60" i="1" s="1"/>
  <c r="J33" i="6"/>
  <c r="AV59" i="1" s="1"/>
  <c r="AT59" i="1" s="1"/>
  <c r="BK83" i="3" l="1"/>
  <c r="J83" i="3" s="1"/>
  <c r="J30" i="3" s="1"/>
  <c r="AG56" i="1" s="1"/>
  <c r="AN56" i="1" s="1"/>
  <c r="J59" i="5"/>
  <c r="AN58" i="1"/>
  <c r="BK88" i="6"/>
  <c r="J88" i="6" s="1"/>
  <c r="J59" i="6" s="1"/>
  <c r="J348" i="6"/>
  <c r="J63" i="6" s="1"/>
  <c r="AN60" i="1"/>
  <c r="R96" i="2"/>
  <c r="T96" i="2"/>
  <c r="T88" i="6"/>
  <c r="BK90" i="4"/>
  <c r="J90" i="4" s="1"/>
  <c r="J59" i="4" s="1"/>
  <c r="BK96" i="2"/>
  <c r="J96" i="2" s="1"/>
  <c r="J30" i="2" s="1"/>
  <c r="AG55" i="1" s="1"/>
  <c r="J59" i="7"/>
  <c r="J86" i="7"/>
  <c r="J60" i="7" s="1"/>
  <c r="J39" i="7"/>
  <c r="J39" i="5"/>
  <c r="AW54" i="1"/>
  <c r="AK30" i="1" s="1"/>
  <c r="AY54" i="1"/>
  <c r="AU54" i="1"/>
  <c r="AZ54" i="1"/>
  <c r="W29" i="1" s="1"/>
  <c r="AX54" i="1"/>
  <c r="J39" i="3" l="1"/>
  <c r="J59" i="3"/>
  <c r="J30" i="6"/>
  <c r="AG59" i="1" s="1"/>
  <c r="AN59" i="1" s="1"/>
  <c r="J39" i="2"/>
  <c r="J59" i="2"/>
  <c r="AN55" i="1"/>
  <c r="AV54" i="1"/>
  <c r="AK29" i="1" s="1"/>
  <c r="J30" i="4"/>
  <c r="AG57" i="1" s="1"/>
  <c r="J39" i="6" l="1"/>
  <c r="J39" i="4"/>
  <c r="AN57" i="1"/>
  <c r="AG54" i="1"/>
  <c r="AK26" i="1" s="1"/>
  <c r="AK35" i="1" s="1"/>
  <c r="AT54" i="1"/>
  <c r="AN54" i="1" l="1"/>
</calcChain>
</file>

<file path=xl/sharedStrings.xml><?xml version="1.0" encoding="utf-8"?>
<sst xmlns="http://schemas.openxmlformats.org/spreadsheetml/2006/main" count="15847" uniqueCount="2334">
  <si>
    <t>Export Komplet</t>
  </si>
  <si>
    <t>VZ</t>
  </si>
  <si>
    <t>2.0</t>
  </si>
  <si>
    <t>ZAMOK</t>
  </si>
  <si>
    <t>False</t>
  </si>
  <si>
    <t>{4f07f810-367a-4a67-baf6-42bc9a51df55}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</si>
  <si>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</si>
  <si>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</si>
  <si>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</si>
  <si>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</si>
  <si>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</si>
  <si>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</si>
  <si>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</si>
  <si>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</si>
  <si>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1698/Bez_oken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</si>
  <si>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</si>
  <si>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</si>
  <si>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Stavební úpravy vnitřních prostor Polikliniky Vinohradská, č. p. 1513/176</t>
  </si>
  <si>
    <t>KSO:</t>
  </si>
  <si>
    <t/>
  </si>
  <si>
    <t>CC-CZ:</t>
  </si>
  <si>
    <t>Místo:</t>
  </si>
  <si>
    <t>Vinohradská 1513/176, Praha 3</t>
  </si>
  <si>
    <t>Datum:</t>
  </si>
  <si>
    <t>Zadavatel:</t>
  </si>
  <si>
    <t>IČ:</t>
  </si>
  <si>
    <t>IČ: 00063517</t>
  </si>
  <si>
    <t>Městská část Praha 3</t>
  </si>
  <si>
    <t>DIČ:</t>
  </si>
  <si>
    <t>Účastník:</t>
  </si>
  <si>
    <t>Projektant:</t>
  </si>
  <si>
    <t>IČ: 06530591</t>
  </si>
  <si>
    <t>Studio A s. r. o.</t>
  </si>
  <si>
    <t>True</t>
  </si>
  <si>
    <t>Zpracovatel:</t>
  </si>
  <si>
    <t>06530591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</si>
  <si>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</si>
  <si>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</si>
  <si>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</si>
  <si>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</si>
  <si>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</si>
  <si>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</si>
  <si>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</si>
  <si>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</si>
  <si>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</si>
  <si>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</si>
  <si>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</si>
  <si>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</si>
  <si>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</si>
  <si>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</si>
  <si>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</si>
  <si>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</si>
  <si>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</si>
  <si>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</si>
  <si>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</si>
  <si>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</si>
  <si>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</si>
  <si>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</si>
  <si>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</si>
  <si>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</si>
  <si>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</si>
  <si>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</si>
  <si>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</si>
  <si>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</si>
  <si>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</si>
  <si>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</si>
  <si>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</si>
  <si>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</si>
  <si>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</si>
  <si>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</si>
  <si>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</si>
  <si>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</si>
  <si>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</si>
  <si>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</si>
  <si>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</si>
  <si>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</si>
  <si>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</si>
  <si>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</si>
  <si>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Stavební úpravy</t>
  </si>
  <si>
    <t>STA</t>
  </si>
  <si>
    <t>1</t>
  </si>
  <si>
    <t>{d38eb1dd-0f6a-46a2-b91a-e35336d3ccc9}</t>
  </si>
  <si>
    <t>2</t>
  </si>
  <si>
    <t>D.1.4.1</t>
  </si>
  <si>
    <t>Zdravotně technické instalace</t>
  </si>
  <si>
    <t>{138592c0-a3f7-4674-ad60-4818a97020fe}</t>
  </si>
  <si>
    <t>D.1.4.2</t>
  </si>
  <si>
    <t>Vytápění</t>
  </si>
  <si>
    <t>{567c9b83-9abd-4440-b1cd-1a5a8fed411d}</t>
  </si>
  <si>
    <t>D.1.4.3</t>
  </si>
  <si>
    <t>Vzduchotechnika, chlazení</t>
  </si>
  <si>
    <t>{3f7a0962-ac72-487b-a742-28e60e3eccf8}</t>
  </si>
  <si>
    <t>D.1.4.4</t>
  </si>
  <si>
    <t>Elektroinstalace</t>
  </si>
  <si>
    <t>{910b0f08-44a6-451e-a06c-501066ee327d}</t>
  </si>
  <si>
    <t>D.2.1</t>
  </si>
  <si>
    <t>VRN</t>
  </si>
  <si>
    <t>{06a4d344-e27c-45f2-9ae5-9c171fb5e2ef}</t>
  </si>
  <si>
    <t>KRYCÍ LIST SOUPISU PRACÍ</t>
  </si>
  <si>
    <t>Objekt:</t>
  </si>
  <si>
    <t>D.1.1 - Stavební úpravy</t>
  </si>
  <si>
    <t>Bc. Josef Tomec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</si>
  <si>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</si>
  <si>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</si>
  <si>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</si>
  <si>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</si>
  <si>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</si>
  <si>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</si>
  <si>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</si>
  <si>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</si>
  <si>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</si>
  <si>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</si>
  <si>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</si>
  <si>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</si>
  <si>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725 - Zdravotechnika - zařizovací předměty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</si>
  <si>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</si>
  <si>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</si>
  <si>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</si>
  <si>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</si>
  <si>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</si>
  <si>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</si>
  <si>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</si>
  <si>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</si>
  <si>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</si>
  <si>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</si>
  <si>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</si>
  <si>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</si>
  <si>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</si>
  <si>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</si>
  <si>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</si>
  <si>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</si>
  <si>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</si>
  <si>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</si>
  <si>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</si>
  <si>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</si>
  <si>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</si>
  <si>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</si>
  <si>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</si>
  <si>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</si>
  <si>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</si>
  <si>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</si>
  <si>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</si>
  <si>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317142422</t>
  </si>
  <si>
    <t>Překlad nenosný pórobetonový š 100 mm v do 250 mm na tenkovrstvou maltu dl přes 1000 do 1250 mm</t>
  </si>
  <si>
    <t>kus</t>
  </si>
  <si>
    <t>CS ÚRS 2024 02</t>
  </si>
  <si>
    <t>4</t>
  </si>
  <si>
    <t>8796292</t>
  </si>
  <si>
    <t>PP</t>
  </si>
  <si>
    <t>Překlady nenosné z pórobetonu osazené do tenkého maltového lože, výšky do 250 mm, šířky překladu 100 mm, délky překladu přes 1000 do 1250 mm</t>
  </si>
  <si>
    <t>Online PSC</t>
  </si>
  <si>
    <t>https://podminky.urs.cz/item/CS_URS_2024_02/317142422</t>
  </si>
  <si>
    <t>340271025</t>
  </si>
  <si>
    <t>Zazdívka otvorů v příčkách nebo stěnách pl přes 1 do 4 m2 tvárnicemi pórobetonovými tl 100 mm</t>
  </si>
  <si>
    <t>m2</t>
  </si>
  <si>
    <t>1412038937</t>
  </si>
  <si>
    <t>Zazdívka otvorů v příčkách nebo stěnách pórobetonovými tvárnicemi plochy přes 1 m2 do 4 m2, objemová hmotnost 500 kg/m3, tloušťka příčky 100 mm</t>
  </si>
  <si>
    <t>https://podminky.urs.cz/item/CS_URS_2024_02/340271025</t>
  </si>
  <si>
    <t>VV</t>
  </si>
  <si>
    <t>zazdění niky v m.č 210</t>
  </si>
  <si>
    <t>0,6*0,6</t>
  </si>
  <si>
    <t>342272225</t>
  </si>
  <si>
    <t>Příčka z pórobetonových hladkých tvárnic na tenkovrstvou maltu tl 100 mm</t>
  </si>
  <si>
    <t>-1969937929</t>
  </si>
  <si>
    <t>Příčky z pórobetonových tvárnic hladkých na tenké maltové lože objemová hmotnost do 500 kg/m3, tloušťka příčky 100 mm</t>
  </si>
  <si>
    <t>https://podminky.urs.cz/item/CS_URS_2024_02/342272225</t>
  </si>
  <si>
    <t>příčka m.č. 2.16a</t>
  </si>
  <si>
    <t>(1,39+0,1+2,75)*2,83-0,8*2,02-0,25*1,25</t>
  </si>
  <si>
    <t>Vodorovné konstrukce</t>
  </si>
  <si>
    <t>411386611</t>
  </si>
  <si>
    <t>Zabetonování prostupů v instalačních šachtách ze suchých směsí pl do 0,09 m2 ve stropech</t>
  </si>
  <si>
    <t>1854813777</t>
  </si>
  <si>
    <t>Zabetonování prostupů v instalačních šachtách ve stropech železobetonových ze suchých směsí, včetně bednění, odbednění, výztuže a zajištění potrubí skelnou vatou s folií (materiál v ceně), plochy do 0,09 m2</t>
  </si>
  <si>
    <t>https://podminky.urs.cz/item/CS_URS_2024_02/411386611</t>
  </si>
  <si>
    <t>oprava stropů po prostupech</t>
  </si>
  <si>
    <t>15+5</t>
  </si>
  <si>
    <t>6</t>
  </si>
  <si>
    <t>Úpravy povrchů, podlahy a osazování výplní</t>
  </si>
  <si>
    <t>5</t>
  </si>
  <si>
    <t>611325121</t>
  </si>
  <si>
    <t>Vápenocementová štuková omítka rýh ve stropech š do 150 mm</t>
  </si>
  <si>
    <t>1570217083</t>
  </si>
  <si>
    <t>Vápenocementová omítka rýh štuková dvouvrstvá ve stropech, šířky rýhy do 150 mm</t>
  </si>
  <si>
    <t>https://podminky.urs.cz/item/CS_URS_2024_02/611325121</t>
  </si>
  <si>
    <t>0,1*100</t>
  </si>
  <si>
    <t>611325418</t>
  </si>
  <si>
    <t>Oprava vnitřní vápenocementové hladké omítky tl do 20 mm stropů v rozsahu plochy přes 30 do 50 % s celoplošným přeštukováním tl do 3 mm</t>
  </si>
  <si>
    <t>-1134471257</t>
  </si>
  <si>
    <t>Oprava vápenocementové omítky vnitřních ploch hladké, tl. do 20 mm, s celoplošným přeštukováním, tl. štuku do 3 mm stropů, v rozsahu opravované plochy přes 30 do 50%</t>
  </si>
  <si>
    <t>https://podminky.urs.cz/item/CS_URS_2024_02/611325418</t>
  </si>
  <si>
    <t>oprava stávajících omítek stropů</t>
  </si>
  <si>
    <t>13,13 "103</t>
  </si>
  <si>
    <t>27,28 "104</t>
  </si>
  <si>
    <t>2,22 "108</t>
  </si>
  <si>
    <t>14,42 "107</t>
  </si>
  <si>
    <t>17,33 "202</t>
  </si>
  <si>
    <t>30,86 "206</t>
  </si>
  <si>
    <t>1,17 "207</t>
  </si>
  <si>
    <t>21,36 "208</t>
  </si>
  <si>
    <t>6,62 "210</t>
  </si>
  <si>
    <t>24,32 "212</t>
  </si>
  <si>
    <t>8,84"213</t>
  </si>
  <si>
    <t>14,66 "216</t>
  </si>
  <si>
    <t>18,63 "217</t>
  </si>
  <si>
    <t>19,93 "218</t>
  </si>
  <si>
    <t>19,42 "219</t>
  </si>
  <si>
    <t>0,69 "220</t>
  </si>
  <si>
    <t>6,99 "221</t>
  </si>
  <si>
    <t>6,81 "222</t>
  </si>
  <si>
    <t>22,80 "223</t>
  </si>
  <si>
    <t>17,54"224</t>
  </si>
  <si>
    <t>19,06 "225</t>
  </si>
  <si>
    <t>11,01 "226</t>
  </si>
  <si>
    <t>2,47"227</t>
  </si>
  <si>
    <t>Součet</t>
  </si>
  <si>
    <t>7</t>
  </si>
  <si>
    <t>612111001</t>
  </si>
  <si>
    <t>Ubroušení výstupků betonu vnitřních neomítaných stěn po odbednění</t>
  </si>
  <si>
    <t>1875352433</t>
  </si>
  <si>
    <t>Ubroušení výstupků betonu po odbednění neomítaných vnitřních ploch ze spár bednicích desek do roviny povrchu stěn</t>
  </si>
  <si>
    <t>https://podminky.urs.cz/item/CS_URS_2024_02/612111001</t>
  </si>
  <si>
    <t>(1,39*2+0,1+2,75*2)*2,83-0,8*2,02*2</t>
  </si>
  <si>
    <t>8</t>
  </si>
  <si>
    <t>612142001</t>
  </si>
  <si>
    <t>Pletivo sklovláknité vnitřních stěn vtlačené do tmelu</t>
  </si>
  <si>
    <t>-1625181711</t>
  </si>
  <si>
    <t>Pletivo vnitřních ploch v ploše nebo pruzích, na plném podkladu sklovláknité vtlačené do tmelu včetně tmelu stěn</t>
  </si>
  <si>
    <t>https://podminky.urs.cz/item/CS_URS_2024_02/612142001</t>
  </si>
  <si>
    <t>9</t>
  </si>
  <si>
    <t>612321131</t>
  </si>
  <si>
    <t>Vápenocementový štuk vnitřních stěn tloušťky do 3 mm</t>
  </si>
  <si>
    <t>1929208298</t>
  </si>
  <si>
    <t>Vápenocementový štuk vnitřních ploch tloušťky do 3 mm svislých konstrukcí stěn</t>
  </si>
  <si>
    <t>https://podminky.urs.cz/item/CS_URS_2024_02/612321131</t>
  </si>
  <si>
    <t>10</t>
  </si>
  <si>
    <t>612325121</t>
  </si>
  <si>
    <t>Vápenocementová štuková omítka rýh ve stěnách š do 150 mm</t>
  </si>
  <si>
    <t>-853109983</t>
  </si>
  <si>
    <t>Vápenocementová omítka rýh štuková dvouvrstvá ve stěnách, šířky rýhy do 150 mm</t>
  </si>
  <si>
    <t>https://podminky.urs.cz/item/CS_URS_2024_02/612325121</t>
  </si>
  <si>
    <t>0,1*(216+122+84)</t>
  </si>
  <si>
    <t>11</t>
  </si>
  <si>
    <t>612325419</t>
  </si>
  <si>
    <t>Oprava vnitřní vápenocementové hladké omítky tl do 20 mm stěn v rozsahu plochy přes 30 do 50 % s celoplošným přeštukováním tl do 3 mm</t>
  </si>
  <si>
    <t>1758444262</t>
  </si>
  <si>
    <t>Oprava vápenocementové omítky vnitřních ploch hladké, tl. do 20 mm, s celoplošným přeštukováním, tl. štuku do 3 mm stěn, v rozsahu opravované plochy přes 30 do 50%</t>
  </si>
  <si>
    <t>https://podminky.urs.cz/item/CS_URS_2024_02/612325419</t>
  </si>
  <si>
    <t>obvod*výška - otvory</t>
  </si>
  <si>
    <t>18,16*3,17-(1,66*2,45+1,65*2,620+1,2*2,02-0,95*2,08) "103</t>
  </si>
  <si>
    <t>29,68*3,17-(1,65*2,62+0,9*2,02*2+0,95*2,02+1,0*2,02*2+2,3*1,45+0,7*2,02*2)"104</t>
  </si>
  <si>
    <t>6,68*(3,17-1,52)-1,0*(2,02-1,52)-0,6*1,19 "105</t>
  </si>
  <si>
    <t>16,86*3,17-0,9*2,02-2,0*1,6"107</t>
  </si>
  <si>
    <t>5,96*3,17-0,9*2,02-0,7*2,02 "108</t>
  </si>
  <si>
    <t>9,08*(3,17-1,5)-0,7*(2,02-1,5)*3 "109</t>
  </si>
  <si>
    <t>7,04*(3,17-1,5)-0,7*2,02 "114</t>
  </si>
  <si>
    <t>12,56*3,17-0,9*2,02-1,45*1,44*2-0,7*2,02*2 "116</t>
  </si>
  <si>
    <t>4,1*3,17-0,7*2,02*2 "117</t>
  </si>
  <si>
    <t>4,2*3,17-0,7*2,02*2 "118</t>
  </si>
  <si>
    <t>12,2*(3,17-2,0)-2,06*0,43"119</t>
  </si>
  <si>
    <t>13,3*(3,17-2,0)-0,6*0,61-0,56*0,57-0,58*0,57 "120</t>
  </si>
  <si>
    <t>22,46*2,83-(1,65*2,45*3+1,0*2,02+0,95*2,08*2) "202</t>
  </si>
  <si>
    <t>4,94*(2,83-1,52)-0,7*2,02 "203</t>
  </si>
  <si>
    <t>10,0*(2,83-1,53)-0,7*2,02*3 "204</t>
  </si>
  <si>
    <t>11,5*(2,83-1,53)-0,7*2,02*3 "205</t>
  </si>
  <si>
    <t>31,42*2,83-(1,2*2,02*2+1,0*2,02*3+2,36*2,14+0,7*2,02*4+1,65*2,45) "206</t>
  </si>
  <si>
    <t>4,64*2,83-0,7*2,02-0,57*1,5 "207</t>
  </si>
  <si>
    <t>22,06*2,83-1,0*2,02*4-1,65*2,45-0,7*2,02-2,82*2,12 "208</t>
  </si>
  <si>
    <t>8,16*2,83-0,7*2,02-0,58*1,49 "209</t>
  </si>
  <si>
    <t>10,52*0,83-1,6*0,4 "210</t>
  </si>
  <si>
    <t>10,4*0,83 "211</t>
  </si>
  <si>
    <t>21,46*0,83-2,0*0,4*2 "212</t>
  </si>
  <si>
    <t>13,46*2,83-1,2*2,02-0,7*2,02*2-1,0*2,02 "213</t>
  </si>
  <si>
    <t>4,5*0,83 "214</t>
  </si>
  <si>
    <t>5,4*(2,83-1,53)-0,7*0,49 "215</t>
  </si>
  <si>
    <t>22,7*2,83-1,0*2,02-0,7*2,02*2-0,9*2,02-2,5*1,6 "216</t>
  </si>
  <si>
    <t>17,74*2,83-0,9*2,02*2-0,7*2,02*2-1,2*2,02-2,5*1,6 "217</t>
  </si>
  <si>
    <t>18,26*0,83-2,5*0,43 "218</t>
  </si>
  <si>
    <t>18,1*2,83-0,9*2,02-1,0*2,02-0,7*2,02-2,5*1,6 "219</t>
  </si>
  <si>
    <t>3,3*2,83-0,7*2,02 "220</t>
  </si>
  <si>
    <t>10,66*2,83-0,9*2,02-2,0*1,6 "221</t>
  </si>
  <si>
    <t>10,66*2,83-0,9*2,02 "222</t>
  </si>
  <si>
    <t>19,82*2,83-0,9*2,02*3-2,0*1,6-1,0*2,02 "223</t>
  </si>
  <si>
    <t>17,7*2,83-1,0*2,02-0,9*2,02-2,0*1,6 "224</t>
  </si>
  <si>
    <t>20,82*2,83-1,0*2,02-0,9*2,02-2,5*1,6 "225</t>
  </si>
  <si>
    <t>13,44*2,83-0,9*2,02-1,0*2,02-2,5*1,6 "226</t>
  </si>
  <si>
    <t>6,6*2,83-1,0*2,02*2 "227</t>
  </si>
  <si>
    <t>12,0*(2,83-1,5)-0,7*2,02*3 "228</t>
  </si>
  <si>
    <t>612325423 R</t>
  </si>
  <si>
    <t>Oprava vnitřní barytové štukové omítky tl jádrové omítky do 20 mm a tl štuku do 3 mm stěn,  s celoplošným přeštukováním, v rozsahu plochy přes 30 do 50 %</t>
  </si>
  <si>
    <t>657616285</t>
  </si>
  <si>
    <t>Oprava barytové omítky vnitřních ploch štukové dvouvrstvé, tl. jádrové omítky do 20 mm a tl. štuku do 3 mm stěn, s celoplošným přeštukováním, v rozsahu opravované plochy přes 30 do 50%</t>
  </si>
  <si>
    <t>mč. 115 rentgen - oprava barytové omítky</t>
  </si>
  <si>
    <t>22,66*3,17-0,7*2,02*4-1,2*2,02</t>
  </si>
  <si>
    <t>13</t>
  </si>
  <si>
    <t>642942111</t>
  </si>
  <si>
    <t>Osazování zárubní nebo rámů dveřních kovových do 2,5 m2 na MC</t>
  </si>
  <si>
    <t>-1319461263</t>
  </si>
  <si>
    <t>Osazování zárubní nebo rámů kovových dveřních lisovaných nebo z úhelníků bez dveřních křídel na cementovou maltu, plochy otvoru do 2,5 m2</t>
  </si>
  <si>
    <t>https://podminky.urs.cz/item/CS_URS_2024_02/642942111</t>
  </si>
  <si>
    <t>2NP</t>
  </si>
  <si>
    <t>1+1 "D11+D12 700</t>
  </si>
  <si>
    <t>14</t>
  </si>
  <si>
    <t>M</t>
  </si>
  <si>
    <t>55331481</t>
  </si>
  <si>
    <t>zárubeň jednokřídlá ocelová pro zdění tl stěny 75-100mm rozměru 700/1970, 2100mm</t>
  </si>
  <si>
    <t>2064635729</t>
  </si>
  <si>
    <t>Ostatní konstrukce a práce, bourání</t>
  </si>
  <si>
    <t>15</t>
  </si>
  <si>
    <t>9539 R</t>
  </si>
  <si>
    <t>Osazení orientační tabule včetně materiálu</t>
  </si>
  <si>
    <t>ks</t>
  </si>
  <si>
    <t>522664833</t>
  </si>
  <si>
    <t>1+1 "O01 hlavní orientační tabule na patře</t>
  </si>
  <si>
    <t>16</t>
  </si>
  <si>
    <t>953993326</t>
  </si>
  <si>
    <t>Osazení bezpečnostní, orientační nebo informační tabulky přivrtáním na zdivo</t>
  </si>
  <si>
    <t>1056081716</t>
  </si>
  <si>
    <t>Osazení bezpečnostní, orientační nebo informační tabulky plastové nebo smaltované přivrtáním na zdivo</t>
  </si>
  <si>
    <t>https://podminky.urs.cz/item/CS_URS_2024_02/953993326</t>
  </si>
  <si>
    <t>3+7 "O02 štítky pro ordinace</t>
  </si>
  <si>
    <t>1+2 "O03 PIKTOGRAMY</t>
  </si>
  <si>
    <t>1+1 "O04 čísla podlaží</t>
  </si>
  <si>
    <t>17</t>
  </si>
  <si>
    <t>73534564 R</t>
  </si>
  <si>
    <t>Tabulka z eloxovaného hliníku 187x250mm</t>
  </si>
  <si>
    <t>-1964208764</t>
  </si>
  <si>
    <t>18</t>
  </si>
  <si>
    <t>73534563</t>
  </si>
  <si>
    <t>tabulka bezpečnostní smaltovaná symbol a text 150x210mm černobílá</t>
  </si>
  <si>
    <t>-742176064</t>
  </si>
  <si>
    <t>19</t>
  </si>
  <si>
    <t>971035231</t>
  </si>
  <si>
    <t>Vybourání otvorů ve zdivu cihelném pl do 0,0225 m2 na MC tl do 150 mm</t>
  </si>
  <si>
    <t>1380458850</t>
  </si>
  <si>
    <t>Vybourání otvorů ve zdivu základovém nebo nadzákladovém z cihel, tvárnic, příčkovek z cihel pálených na maltu cementovou plochy do 0,0225 m2, tl. do 150 mm</t>
  </si>
  <si>
    <t>https://podminky.urs.cz/item/CS_URS_2024_02/971035231</t>
  </si>
  <si>
    <t>7 "2NP prostup VZT pr. 100mm</t>
  </si>
  <si>
    <t>20</t>
  </si>
  <si>
    <t>971035251</t>
  </si>
  <si>
    <t>Vybourání otvorů ve zdivu cihelném pl do 0,0225 m2 na MC tl do 450 mm</t>
  </si>
  <si>
    <t>-895629838</t>
  </si>
  <si>
    <t>Vybourání otvorů ve zdivu základovém nebo nadzákladovém z cihel, tvárnic, příčkovek z cihel pálených na maltu cementovou plochy do 0,0225 m2, tl. do 450 mm</t>
  </si>
  <si>
    <t>https://podminky.urs.cz/item/CS_URS_2024_02/971035251</t>
  </si>
  <si>
    <t>3 "2NP prostup VZT pr. 100mm</t>
  </si>
  <si>
    <t>971035331</t>
  </si>
  <si>
    <t>Vybourání otvorů ve zdivu cihelném pl do 0,09 m2 na MC tl do 150 mm</t>
  </si>
  <si>
    <t>-1379375883</t>
  </si>
  <si>
    <t>Vybourání otvorů ve zdivu základovém nebo nadzákladovém z cihel, tvárnic, příčkovek z cihel pálených na maltu cementovou plochy do 0,09 m2, tl. do 150 mm</t>
  </si>
  <si>
    <t>https://podminky.urs.cz/item/CS_URS_2024_02/971035331</t>
  </si>
  <si>
    <t>1 "otvor VZT 300x200 mč. 211</t>
  </si>
  <si>
    <t>3"1NP prostup VZT pr. 200mm</t>
  </si>
  <si>
    <t>9 "2NP prostup VZT pr. 200mm</t>
  </si>
  <si>
    <t>22</t>
  </si>
  <si>
    <t>971035351</t>
  </si>
  <si>
    <t>Vybourání otvorů ve zdivu cihelném pl do 0,09 m2 na MC tl do 450 mm</t>
  </si>
  <si>
    <t>-309422391</t>
  </si>
  <si>
    <t>Vybourání otvorů ve zdivu základovém nebo nadzákladovém z cihel, tvárnic, příčkovek z cihel pálených na maltu cementovou plochy do 0,09 m2, tl. do 450 mm</t>
  </si>
  <si>
    <t>https://podminky.urs.cz/item/CS_URS_2024_02/971035351</t>
  </si>
  <si>
    <t>3 " 1NP prostup VZT pr. 200mm</t>
  </si>
  <si>
    <t>6 "2NP prostup VZT pr. 200mm</t>
  </si>
  <si>
    <t>23</t>
  </si>
  <si>
    <t>972054141</t>
  </si>
  <si>
    <t>Vybourání otvorů v ŽB stropech nebo klenbách pl do 0,0225 m2 tl do 150 mm</t>
  </si>
  <si>
    <t>-506739443</t>
  </si>
  <si>
    <t>Vybourání otvorů ve stropech nebo klenbách železobetonových bez odstranění podlahy a násypu, plochy do 0,0225 m2, tl. do 150 mm</t>
  </si>
  <si>
    <t>https://podminky.urs.cz/item/CS_URS_2024_02/972054141</t>
  </si>
  <si>
    <t>vytápění</t>
  </si>
  <si>
    <t>997</t>
  </si>
  <si>
    <t>Přesun sutě</t>
  </si>
  <si>
    <t>24</t>
  </si>
  <si>
    <t>997013213</t>
  </si>
  <si>
    <t>Vnitrostaveništní doprava suti a vybouraných hmot pro budovy v přes 9 do 12 m ručně</t>
  </si>
  <si>
    <t>t</t>
  </si>
  <si>
    <t>654411723</t>
  </si>
  <si>
    <t>Vnitrostaveništní doprava suti a vybouraných hmot vodorovně do 50 m s naložením ručně pro budovy a haly výšky přes 9 do 12 m</t>
  </si>
  <si>
    <t>https://podminky.urs.cz/item/CS_URS_2024_02/997013213</t>
  </si>
  <si>
    <t>25</t>
  </si>
  <si>
    <t>997013501</t>
  </si>
  <si>
    <t>Odvoz suti a vybouraných hmot na skládku nebo meziskládku do 1 km se složením</t>
  </si>
  <si>
    <t>1853690352</t>
  </si>
  <si>
    <t>Odvoz suti a vybouraných hmot na skládku nebo meziskládku se složením, na vzdálenost do 1 km</t>
  </si>
  <si>
    <t>https://podminky.urs.cz/item/CS_URS_2024_02/997013501</t>
  </si>
  <si>
    <t>26</t>
  </si>
  <si>
    <t>997013509</t>
  </si>
  <si>
    <t>Příplatek k odvozu suti a vybouraných hmot na skládku ZKD 1 km přes 1 km</t>
  </si>
  <si>
    <t>559648973</t>
  </si>
  <si>
    <t>Odvoz suti a vybouraných hmot na skládku nebo meziskládku se složením, na vzdálenost Příplatek k ceně za každý další započatý 1 km přes 1 km</t>
  </si>
  <si>
    <t>https://podminky.urs.cz/item/CS_URS_2024_02/997013509</t>
  </si>
  <si>
    <t>14,388*10 'Přepočtené koeficientem množství</t>
  </si>
  <si>
    <t>27</t>
  </si>
  <si>
    <t>997013609</t>
  </si>
  <si>
    <t>Poplatek za uložení na skládce (skládkovné) stavebního odpadu ze směsí nebo oddělených frakcí betonu, cihel a keramických výrobků kód odpadu 17 01 07</t>
  </si>
  <si>
    <t>-1625013491</t>
  </si>
  <si>
    <t>Poplatek za uložení stavebního odpadu na skládce (skládkovné) ze směsí nebo oddělených frakcí betonu, cihel a keramických výrobků zatříděného do Katalogu odpadů pod kódem 17 01 07</t>
  </si>
  <si>
    <t>https://podminky.urs.cz/item/CS_URS_2024_02/997013609</t>
  </si>
  <si>
    <t>28</t>
  </si>
  <si>
    <t>997013631</t>
  </si>
  <si>
    <t>Poplatek za uložení na skládce (skládkovné) stavebního odpadu směsného kód odpadu 17 09 04</t>
  </si>
  <si>
    <t>-373195570</t>
  </si>
  <si>
    <t>Poplatek za uložení stavebního odpadu na skládce (skládkovné) směsného stavebního a demoličního zatříděného do Katalogu odpadů pod kódem 17 09 04</t>
  </si>
  <si>
    <t>https://podminky.urs.cz/item/CS_URS_2024_02/997013631</t>
  </si>
  <si>
    <t>1,11 "PVC podlaha</t>
  </si>
  <si>
    <t>0,131 "miner. podhled</t>
  </si>
  <si>
    <t>0,685 "hliník</t>
  </si>
  <si>
    <t>29</t>
  </si>
  <si>
    <t>997013635</t>
  </si>
  <si>
    <t>Poplatek za uložení na skládce (skládkovné) komunálního odpadu kód odpadu 20 03 01</t>
  </si>
  <si>
    <t>1219197764</t>
  </si>
  <si>
    <t>Poplatek za uložení stavebního odpadu na skládce (skládkovné) komunálního zatříděného do Katalogu odpadů pod kódem 20 03 01</t>
  </si>
  <si>
    <t>https://podminky.urs.cz/item/CS_URS_2024_02/997013635</t>
  </si>
  <si>
    <t>30</t>
  </si>
  <si>
    <t>997013811</t>
  </si>
  <si>
    <t>Poplatek za uložení na skládce (skládkovné) stavebního odpadu dřevěného kód odpadu 17 02 01</t>
  </si>
  <si>
    <t>-2042468303</t>
  </si>
  <si>
    <t>Poplatek za uložení stavebního odpadu na skládce (skládkovné) dřevěného zatříděného do Katalogu odpadů pod kódem 17 02 01</t>
  </si>
  <si>
    <t>https://podminky.urs.cz/item/CS_URS_2024_02/997013811</t>
  </si>
  <si>
    <t>998</t>
  </si>
  <si>
    <t>Přesun hmot</t>
  </si>
  <si>
    <t>31</t>
  </si>
  <si>
    <t>998018001</t>
  </si>
  <si>
    <t>Přesun hmot pro budovy ruční pro budovy v do 6 m</t>
  </si>
  <si>
    <t>675335606</t>
  </si>
  <si>
    <t>Přesun hmot pro budovy občanské výstavby, bydlení, výrobu a služby ruční (bez užití mechanizace) vodorovná dopravní vzdálenost do 100 m pro budovy s jakoukoliv nosnou konstrukcí výšky do 6 m</t>
  </si>
  <si>
    <t>https://podminky.urs.cz/item/CS_URS_2024_02/998018001</t>
  </si>
  <si>
    <t>PSV</t>
  </si>
  <si>
    <t>Práce a dodávky PSV</t>
  </si>
  <si>
    <t>725</t>
  </si>
  <si>
    <t>Zdravotechnika - zařizovací předměty</t>
  </si>
  <si>
    <t>32</t>
  </si>
  <si>
    <t>725110811</t>
  </si>
  <si>
    <t>Demontáž klozetů splachovacích s nádrží</t>
  </si>
  <si>
    <t>soubor</t>
  </si>
  <si>
    <t>515724268</t>
  </si>
  <si>
    <t>Demontáž klozetů splachovacíchch s nádrží nebo tlakovým splachovačem</t>
  </si>
  <si>
    <t>https://podminky.urs.cz/item/CS_URS_2024_02/725110811</t>
  </si>
  <si>
    <t>1NP</t>
  </si>
  <si>
    <t>33</t>
  </si>
  <si>
    <t>725122817</t>
  </si>
  <si>
    <t>Demontáž pisoárových stání bez nádrže a jedním záchodkem</t>
  </si>
  <si>
    <t>-1024078496</t>
  </si>
  <si>
    <t>Demontáž pisoárů bez nádrže s rohovým ventilem s 1 záchodkem</t>
  </si>
  <si>
    <t>https://podminky.urs.cz/item/CS_URS_2024_02/725122817</t>
  </si>
  <si>
    <t>34</t>
  </si>
  <si>
    <t>725210821</t>
  </si>
  <si>
    <t>Demontáž umyvadel bez výtokových armatur</t>
  </si>
  <si>
    <t>-296178002</t>
  </si>
  <si>
    <t>Demontáž umyvadel bez výtokových armatur umyvadel</t>
  </si>
  <si>
    <t>https://podminky.urs.cz/item/CS_URS_2024_02/725210821</t>
  </si>
  <si>
    <t>35</t>
  </si>
  <si>
    <t>725240811</t>
  </si>
  <si>
    <t>Demontáž kabin sprchových bez výtokových armatur</t>
  </si>
  <si>
    <t>1357067388</t>
  </si>
  <si>
    <t>Demontáž sprchových kabin a vaniček bez výtokových armatur kabin</t>
  </si>
  <si>
    <t>https://podminky.urs.cz/item/CS_URS_2024_02/725240811</t>
  </si>
  <si>
    <t>36</t>
  </si>
  <si>
    <t>725310821</t>
  </si>
  <si>
    <t>Demontáž dřez jednoduchý na ocelové konzole bez výtokových armatur</t>
  </si>
  <si>
    <t>-265878569</t>
  </si>
  <si>
    <t>Demontáž dřezů jednodílných bez výtokových armatur na konzolách</t>
  </si>
  <si>
    <t>https://podminky.urs.cz/item/CS_URS_2024_02/725310821</t>
  </si>
  <si>
    <t>763</t>
  </si>
  <si>
    <t>Konstrukce suché výstavby</t>
  </si>
  <si>
    <t>37</t>
  </si>
  <si>
    <t>763131411</t>
  </si>
  <si>
    <t>SDK podhled desky 1xA 12,5 bez izolace dvouvrstvá spodní kce profil CD+UD</t>
  </si>
  <si>
    <t>-262127438</t>
  </si>
  <si>
    <t>Podhled ze sádrokartonových desek dvouvrstvá zavěšená spodní konstrukce z ocelových profilů CD, UD jednoduše opláštěná deskou standardní A, tl. 12,5 mm, bez izolace</t>
  </si>
  <si>
    <t>https://podminky.urs.cz/item/CS_URS_2024_02/763131411</t>
  </si>
  <si>
    <t>nový podhled rentgen</t>
  </si>
  <si>
    <t>29,51+9,6+1,05+1,08+8,93+9,87</t>
  </si>
  <si>
    <t>38</t>
  </si>
  <si>
    <t>763131451</t>
  </si>
  <si>
    <t>SDK podhled deska 1xH2 12,5 bez izolace dvouvrstvá spodní kce profil CD+UD</t>
  </si>
  <si>
    <t>1481421972</t>
  </si>
  <si>
    <t>Podhled ze sádrokartonových desek dvouvrstvá zavěšená spodní konstrukce z ocelových profilů CD, UD jednoduše opláštěná deskou impregnovanou H2, tl. 12,5 mm, bez izolace</t>
  </si>
  <si>
    <t>https://podminky.urs.cz/item/CS_URS_2024_02/763131451</t>
  </si>
  <si>
    <t>nový podhled hyg. zázemí</t>
  </si>
  <si>
    <t>2,72 "105</t>
  </si>
  <si>
    <t>3,11 "109</t>
  </si>
  <si>
    <t>2,5 "114</t>
  </si>
  <si>
    <t>1,46 "203</t>
  </si>
  <si>
    <t>3,12 "204</t>
  </si>
  <si>
    <t>3,79 "205</t>
  </si>
  <si>
    <t>2,55 "209</t>
  </si>
  <si>
    <t>6,55 "211</t>
  </si>
  <si>
    <t>1,15 "214</t>
  </si>
  <si>
    <t>1,68 "215</t>
  </si>
  <si>
    <t>3,82 "216a</t>
  </si>
  <si>
    <t>4,96 "228</t>
  </si>
  <si>
    <t>39</t>
  </si>
  <si>
    <t>763411111</t>
  </si>
  <si>
    <t>Sanitární příčky do mokrého prostředí, desky s HPL - laminátem tl 19,6 mm</t>
  </si>
  <si>
    <t>-1681820499</t>
  </si>
  <si>
    <t>Sanitární příčky vhodné do mokrého prostředí dělící z dřevotřískových desek s HPL-laminátem tl. 19,6 mm</t>
  </si>
  <si>
    <t>https://podminky.urs.cz/item/CS_URS_2024_02/763411111</t>
  </si>
  <si>
    <t>sanitární příčka m.č.216a</t>
  </si>
  <si>
    <t>1,39*2,5-0,7*1,97 "bez dveří</t>
  </si>
  <si>
    <t>40</t>
  </si>
  <si>
    <t>763411121</t>
  </si>
  <si>
    <t>Dveře sanitárních příček, desky s HPL - laminátem tl 19,6 mm, š do 800 mm, v do 2000 mm</t>
  </si>
  <si>
    <t>-210011284</t>
  </si>
  <si>
    <t>Sanitární příčky vhodné do mokrého prostředí dveře vnitřní do sanitárních příček šířky do 800 mm, výšky do 2 000 mm z dřevotřískových desek s HPL-laminátem včetně nerezového kování tl. 19,6 mm</t>
  </si>
  <si>
    <t>https://podminky.urs.cz/item/CS_URS_2024_02/763411121</t>
  </si>
  <si>
    <t>D12</t>
  </si>
  <si>
    <t>41</t>
  </si>
  <si>
    <t>763431801</t>
  </si>
  <si>
    <t>Demontáž minerálního podhledu zavěšeného na viditelném roštu</t>
  </si>
  <si>
    <t>-1417648961</t>
  </si>
  <si>
    <t>Demontáž podhledu minerálního na zavěšeném na roštu viditelném</t>
  </si>
  <si>
    <t>https://podminky.urs.cz/item/CS_URS_2024_02/763431801</t>
  </si>
  <si>
    <t>demontáž stávajících podhledů v rengenu</t>
  </si>
  <si>
    <t>62,54</t>
  </si>
  <si>
    <t>42</t>
  </si>
  <si>
    <t>998763301</t>
  </si>
  <si>
    <t>Přesun hmot tonážní pro konstrukce montované z desek v objektech v do 6 m</t>
  </si>
  <si>
    <t>-1912885611</t>
  </si>
  <si>
    <t>Přesun hmot pro konstrukce montované z desek sádrokartonových, sádrovláknitých, cementovláknitých nebo cementových stanovený z hmotnosti přesunovaného materiálu vodorovná dopravní vzdálenost do 50 m základní v objektech výšky do 6 m</t>
  </si>
  <si>
    <t>https://podminky.urs.cz/item/CS_URS_2024_02/998763301</t>
  </si>
  <si>
    <t>766</t>
  </si>
  <si>
    <t>Konstrukce truhlářské</t>
  </si>
  <si>
    <t>43</t>
  </si>
  <si>
    <t>766660001</t>
  </si>
  <si>
    <t>Montáž dveřních křídel otvíravých jednokřídlových š do 0,8 m do ocelové zárubně</t>
  </si>
  <si>
    <t>2018386434</t>
  </si>
  <si>
    <t>Montáž dveřních křídel dřevěných nebo plastových otevíravých do ocelové zárubně povrchově upravených jednokřídlových, šířky do 800 mm</t>
  </si>
  <si>
    <t>https://podminky.urs.cz/item/CS_URS_2024_02/766660001</t>
  </si>
  <si>
    <t>1"D11 700</t>
  </si>
  <si>
    <t>44</t>
  </si>
  <si>
    <t>61162085</t>
  </si>
  <si>
    <t>dveře jednokřídlé dřevotřískové povrch laminátový plné 700x1970-2100mm</t>
  </si>
  <si>
    <t>-1137404382</t>
  </si>
  <si>
    <t>45</t>
  </si>
  <si>
    <t>766660720</t>
  </si>
  <si>
    <t>Osazení větrací mřížky s vyříznutím otvoru</t>
  </si>
  <si>
    <t>570700999</t>
  </si>
  <si>
    <t>Montáž dveřních doplňků větrací mřížky s vyříznutím otvoru</t>
  </si>
  <si>
    <t>https://podminky.urs.cz/item/CS_URS_2024_02/766660720</t>
  </si>
  <si>
    <t>2+2 "D01</t>
  </si>
  <si>
    <t>1 "D02</t>
  </si>
  <si>
    <t>1 "D03</t>
  </si>
  <si>
    <t>3+4 "D01</t>
  </si>
  <si>
    <t>3+3 "D02</t>
  </si>
  <si>
    <t>1 "D11</t>
  </si>
  <si>
    <t>1 "D12</t>
  </si>
  <si>
    <t>46</t>
  </si>
  <si>
    <t>55341413 R</t>
  </si>
  <si>
    <t>Hliníková mřížka oboustranná 450/90mm</t>
  </si>
  <si>
    <t>-1549596844</t>
  </si>
  <si>
    <t>47</t>
  </si>
  <si>
    <t>766660728</t>
  </si>
  <si>
    <t>Montáž dveřního interiérového kování - zámku</t>
  </si>
  <si>
    <t>584277536</t>
  </si>
  <si>
    <t>Montáž dveřních doplňků dveřního kování interiérového zámku</t>
  </si>
  <si>
    <t>https://podminky.urs.cz/item/CS_URS_2024_02/766660728</t>
  </si>
  <si>
    <t>1 "D04</t>
  </si>
  <si>
    <t>1+4 "D05</t>
  </si>
  <si>
    <t>1+3 "D06</t>
  </si>
  <si>
    <t>1+1 "D07</t>
  </si>
  <si>
    <t>2+2 "D08</t>
  </si>
  <si>
    <t>1 "D09</t>
  </si>
  <si>
    <t>1"D10</t>
  </si>
  <si>
    <t>1 "D12 klika/koule</t>
  </si>
  <si>
    <t>1 "D13</t>
  </si>
  <si>
    <t>2 "D03</t>
  </si>
  <si>
    <t>4+5 "D05</t>
  </si>
  <si>
    <t>1+2 "D06</t>
  </si>
  <si>
    <t>3+3 "D07 klika/koule</t>
  </si>
  <si>
    <t>1+1 "D08 klika/koule</t>
  </si>
  <si>
    <t>1+1 "D09</t>
  </si>
  <si>
    <t>1 "D10</t>
  </si>
  <si>
    <t>48</t>
  </si>
  <si>
    <t>54924006</t>
  </si>
  <si>
    <t>zámek zadlabací mezipokojový pravý pro cylindrickou vložku rozteč 72x55mm</t>
  </si>
  <si>
    <t>-1532857646</t>
  </si>
  <si>
    <t>49</t>
  </si>
  <si>
    <t>54964165</t>
  </si>
  <si>
    <t>vložka cylindrická 30+35</t>
  </si>
  <si>
    <t>-154350768</t>
  </si>
  <si>
    <t>50</t>
  </si>
  <si>
    <t>-242738492</t>
  </si>
  <si>
    <t>51</t>
  </si>
  <si>
    <t>54924003</t>
  </si>
  <si>
    <t>zámek zadlabací mezipokojový pravý pro WC kování 72x55mm</t>
  </si>
  <si>
    <t>-1240227212</t>
  </si>
  <si>
    <t>52</t>
  </si>
  <si>
    <t>766660729</t>
  </si>
  <si>
    <t>Montáž dveřního interiérového kování - štítku s klikou</t>
  </si>
  <si>
    <t>-1549639409</t>
  </si>
  <si>
    <t>Montáž dveřních doplňků dveřního kování interiérového štítku s klikou</t>
  </si>
  <si>
    <t>https://podminky.urs.cz/item/CS_URS_2024_02/766660729</t>
  </si>
  <si>
    <t>53</t>
  </si>
  <si>
    <t>54914123</t>
  </si>
  <si>
    <t>kování rozetové klika/klika</t>
  </si>
  <si>
    <t>-1216505964</t>
  </si>
  <si>
    <t>54</t>
  </si>
  <si>
    <t>54914124</t>
  </si>
  <si>
    <t>kování rozetové koule/klika</t>
  </si>
  <si>
    <t>348661343</t>
  </si>
  <si>
    <t>55</t>
  </si>
  <si>
    <t>766660730</t>
  </si>
  <si>
    <t>Montáž dveřního interiérového kování - WC kliky se zámkem</t>
  </si>
  <si>
    <t>552526518</t>
  </si>
  <si>
    <t>Montáž dveřních doplňků dveřního kování interiérového WC kliky se zámkem</t>
  </si>
  <si>
    <t>https://podminky.urs.cz/item/CS_URS_2024_02/766660730</t>
  </si>
  <si>
    <t>56</t>
  </si>
  <si>
    <t>54914128</t>
  </si>
  <si>
    <t>kování rozetové spodní pro WC</t>
  </si>
  <si>
    <t>-1926399224</t>
  </si>
  <si>
    <t>57</t>
  </si>
  <si>
    <t>766660903</t>
  </si>
  <si>
    <t>Výměna dveřních křídel otevíravých jednokřídlových šířky do 0,8 m v ocelové zárubni</t>
  </si>
  <si>
    <t>270089091</t>
  </si>
  <si>
    <t>Výměna dveřních křídel dřevěných nebo plastových otevíravých v ocelové zárubni povrchově upravených jednokřídlových, šířky do 800 mm</t>
  </si>
  <si>
    <t>https://podminky.urs.cz/item/CS_URS_2024_02/766660903</t>
  </si>
  <si>
    <t>2+2 "D01 600</t>
  </si>
  <si>
    <t>1 "D02 600</t>
  </si>
  <si>
    <t>1 "D04 600 aku</t>
  </si>
  <si>
    <t>1+4 "D05 800 aku</t>
  </si>
  <si>
    <t>1+2 "D06 800 aku</t>
  </si>
  <si>
    <t>3+4 "D01 600</t>
  </si>
  <si>
    <t>3+3 "D02 600</t>
  </si>
  <si>
    <t>2 "D03 600</t>
  </si>
  <si>
    <t>4+5 "D05 800 aku</t>
  </si>
  <si>
    <t>58</t>
  </si>
  <si>
    <t>61173215 R2</t>
  </si>
  <si>
    <t>dveře jednokřídlé dřevotřískové povrch laminátový 600x1970mm protipožární EI30 protihlukové útlum 34dB</t>
  </si>
  <si>
    <t>-276663154</t>
  </si>
  <si>
    <t>59</t>
  </si>
  <si>
    <t>61162084</t>
  </si>
  <si>
    <t>dveře jednokřídlé dřevotřískové povrch laminátový plné 600x1970-2100mm</t>
  </si>
  <si>
    <t>-1044319142</t>
  </si>
  <si>
    <t>60</t>
  </si>
  <si>
    <t>61173215 R1</t>
  </si>
  <si>
    <t>dveře jednokřídlé dřevotřískové povrch laminátový 800x1970mm protihlukové útlum 34dB</t>
  </si>
  <si>
    <t>-1920740699</t>
  </si>
  <si>
    <t>dveře jednokřídlé dřevotřískové povrch laminátový 800x1970mm protihlukové útlum do 34dB</t>
  </si>
  <si>
    <t>61</t>
  </si>
  <si>
    <t>766660904</t>
  </si>
  <si>
    <t>Výměna dveřních křídel otevíravých jednokřídlových šířky přes 0,8 m v ocelové zárubni</t>
  </si>
  <si>
    <t>-896328371</t>
  </si>
  <si>
    <t>Výměna dveřních křídel dřevěných nebo plastových otevíravých v ocelové zárubni povrchově upravených jednokřídlových, šířky přes 800 mm</t>
  </si>
  <si>
    <t>https://podminky.urs.cz/item/CS_URS_2024_02/766660904</t>
  </si>
  <si>
    <t>1 "D03 900</t>
  </si>
  <si>
    <t>1 "D07 900 aku</t>
  </si>
  <si>
    <t>1 "D11 1100</t>
  </si>
  <si>
    <t>1 "D04 1100 aku</t>
  </si>
  <si>
    <t>1+2 "D06 900 aku</t>
  </si>
  <si>
    <t>3+3 "D07 900 aku</t>
  </si>
  <si>
    <t>1+1 "D08 1100 aku</t>
  </si>
  <si>
    <t>62</t>
  </si>
  <si>
    <t>61162075 R</t>
  </si>
  <si>
    <t>dveře jednokřídlé voštinové povrch laminátový plné 1100x1970-2100mm</t>
  </si>
  <si>
    <t>-1111347787</t>
  </si>
  <si>
    <t>63</t>
  </si>
  <si>
    <t>61162087</t>
  </si>
  <si>
    <t>dveře jednokřídlé dřevotřískové povrch laminátový plné 900x1970-2100mm</t>
  </si>
  <si>
    <t>2007060054</t>
  </si>
  <si>
    <t>64</t>
  </si>
  <si>
    <t>61173215 R21</t>
  </si>
  <si>
    <t>dveře jednokřídlé dřevotřískové povrch laminátový 900x1970mm protipožární EI30 protihlukové útlum 34dB</t>
  </si>
  <si>
    <t>16406615</t>
  </si>
  <si>
    <t>65</t>
  </si>
  <si>
    <t>61173215 R3</t>
  </si>
  <si>
    <t>dveře jednokřídlé dřevotřískové povrch laminátový 1100x1970mm protihlukové útlum 34dB</t>
  </si>
  <si>
    <t>-1486266431</t>
  </si>
  <si>
    <t>dveře jednokřídlé dřevotřískové povrch laminátový 1100x1970mm protihlukové útlum do 34dB</t>
  </si>
  <si>
    <t>66</t>
  </si>
  <si>
    <t>766662912 R</t>
  </si>
  <si>
    <t>Oprava stávajících dveřních křídel</t>
  </si>
  <si>
    <t>-293604356</t>
  </si>
  <si>
    <t>oprava stávajících dveřních křídel</t>
  </si>
  <si>
    <t>0,6*1,97*(2+2) "D08</t>
  </si>
  <si>
    <t>1,1*1,97*1 "D12</t>
  </si>
  <si>
    <t>67</t>
  </si>
  <si>
    <t>766811112 R</t>
  </si>
  <si>
    <t>Zpětná montáž kuchyňské linky</t>
  </si>
  <si>
    <t>2058741498</t>
  </si>
  <si>
    <t>Montáž kuchyňských linek korpusu spodních skříněk šroubovaných na stěnu, šířky jednoho dílu přes 600 do 1200 mm</t>
  </si>
  <si>
    <t>68</t>
  </si>
  <si>
    <t>766812840</t>
  </si>
  <si>
    <t>Demontáž kuchyňských linek dřevěných nebo kovových dl přes 1,8 do 2,1 m</t>
  </si>
  <si>
    <t>522669816</t>
  </si>
  <si>
    <t>Demontáž kuchyňských linek dřevěných nebo kovových včetně skříněk uchycených na stěně, délky přes 1800 do 2100 mm</t>
  </si>
  <si>
    <t>https://podminky.urs.cz/item/CS_URS_2024_02/766812840</t>
  </si>
  <si>
    <t xml:space="preserve">m.č 107 odstranění kuch. linky </t>
  </si>
  <si>
    <t>69</t>
  </si>
  <si>
    <t>998766121</t>
  </si>
  <si>
    <t>Přesun hmot tonážní pro kce truhlářské ruční v objektech v do 6 m</t>
  </si>
  <si>
    <t>-845620983</t>
  </si>
  <si>
    <t>Přesun hmot pro konstrukce truhlářské stanovený z hmotnosti přesunovaného materiálu vodorovná dopravní vzdálenost do 50 m ruční (bez užití mechanizace) v objektech výšky do 6 m</t>
  </si>
  <si>
    <t>https://podminky.urs.cz/item/CS_URS_2024_02/998766121</t>
  </si>
  <si>
    <t>767</t>
  </si>
  <si>
    <t>Konstrukce zámečnické</t>
  </si>
  <si>
    <t>70</t>
  </si>
  <si>
    <t>767632811</t>
  </si>
  <si>
    <t>Demontáž posuvných hliníkových dveří pl do 6 m2</t>
  </si>
  <si>
    <t>2048516733</t>
  </si>
  <si>
    <t>Demontáž posuvných dveří z hliníkových profilů zdvižně nebo sklopně posuvných plochy do 6 m2</t>
  </si>
  <si>
    <t>https://podminky.urs.cz/item/CS_URS_2024_02/767632811</t>
  </si>
  <si>
    <t>1 "D09 1550x2570</t>
  </si>
  <si>
    <t>1 "D10 1560x2400</t>
  </si>
  <si>
    <t>1+1 "D09 1550x2400</t>
  </si>
  <si>
    <t>1 "D10 1550x2400</t>
  </si>
  <si>
    <t>71</t>
  </si>
  <si>
    <t>767640322</t>
  </si>
  <si>
    <t>Montáž dveří ocelových nebo hliníkových vnitřních dvoukřídlových</t>
  </si>
  <si>
    <t>1503694447</t>
  </si>
  <si>
    <t>https://podminky.urs.cz/item/CS_URS_2024_02/767640322</t>
  </si>
  <si>
    <t>1 "D10 1560x2400 s PO EI 30 DP3-C</t>
  </si>
  <si>
    <t>1 "D10 1550x2400 s PO EI 30 DP3-C</t>
  </si>
  <si>
    <t>72</t>
  </si>
  <si>
    <t>55341188</t>
  </si>
  <si>
    <t>dveře dvoukřídlé hliníkové interierové protipožární EW 15, 30, 45 D1 speciální zárubeň 1450x2480mm</t>
  </si>
  <si>
    <t>1910754214</t>
  </si>
  <si>
    <t>73</t>
  </si>
  <si>
    <t>55341334</t>
  </si>
  <si>
    <t>dveře dvoukřídlé Al prosklené max rozměru otvoru 4,84m2</t>
  </si>
  <si>
    <t>-190709697</t>
  </si>
  <si>
    <t>1,55*2,57*1 "D09 1550x2570</t>
  </si>
  <si>
    <t>1,55*2,4*(1+1) "D09 1550x2400</t>
  </si>
  <si>
    <t>74</t>
  </si>
  <si>
    <t>767649191</t>
  </si>
  <si>
    <t>Montáž dveřního hydraulického samozavírače</t>
  </si>
  <si>
    <t>551000747</t>
  </si>
  <si>
    <t>Montáž dveří ocelových nebo hliníkových doplňků dveří samozavírače hydraulického</t>
  </si>
  <si>
    <t>https://podminky.urs.cz/item/CS_URS_2024_02/767649191</t>
  </si>
  <si>
    <t>75</t>
  </si>
  <si>
    <t>54917250</t>
  </si>
  <si>
    <t>samozavírač dveří hydraulický</t>
  </si>
  <si>
    <t>-341511187</t>
  </si>
  <si>
    <t>76</t>
  </si>
  <si>
    <t>998767121</t>
  </si>
  <si>
    <t>Přesun hmot tonážní pro zámečnické konstrukce ruční v objektech v do 6 m</t>
  </si>
  <si>
    <t>-1825716248</t>
  </si>
  <si>
    <t>Přesun hmot pro zámečnické konstrukce stanovený z hmotnosti přesunovaného materiálu vodorovná dopravní vzdálenost do 50 m ruční (bez užití mechanizace) v objektech výšky do 6 m</t>
  </si>
  <si>
    <t>https://podminky.urs.cz/item/CS_URS_2024_02/998767121</t>
  </si>
  <si>
    <t>771</t>
  </si>
  <si>
    <t>Podlahy z dlaždic</t>
  </si>
  <si>
    <t>77</t>
  </si>
  <si>
    <t>771121011</t>
  </si>
  <si>
    <t>Nátěr penetrační na podlahu</t>
  </si>
  <si>
    <t>-866741807</t>
  </si>
  <si>
    <t>Příprava podkladu před provedením dlažby nátěr penetrační na podlahu</t>
  </si>
  <si>
    <t>https://podminky.urs.cz/item/CS_URS_2024_02/771121011</t>
  </si>
  <si>
    <t>nové dlažby</t>
  </si>
  <si>
    <t>3,04+2,72 "102, 105</t>
  </si>
  <si>
    <t>4,14+1,46+3,12+3,79+2,55 "201a, 203, 204, 205,209</t>
  </si>
  <si>
    <t>1,15+1,68 "214,215</t>
  </si>
  <si>
    <t>78</t>
  </si>
  <si>
    <t>771151012</t>
  </si>
  <si>
    <t>Samonivelační stěrka podlah pevnosti 20 MPa tl přes 3 do 5 mm</t>
  </si>
  <si>
    <t>-1171667496</t>
  </si>
  <si>
    <t>Příprava podkladu před provedením dlažby samonivelační stěrka min. pevnosti 20 MPa, tloušťky přes 3 do 5 mm</t>
  </si>
  <si>
    <t>https://podminky.urs.cz/item/CS_URS_2024_02/771151012</t>
  </si>
  <si>
    <t>79</t>
  </si>
  <si>
    <t>771474112</t>
  </si>
  <si>
    <t>Montáž soklů z dlaždic keramických rovných lepených cementovým flexibilním lepidlem v přes 65 do 90 mm</t>
  </si>
  <si>
    <t>m</t>
  </si>
  <si>
    <t>1719850251</t>
  </si>
  <si>
    <t>Montáž soklů z dlaždic keramických lepených cementovým flexibilním lepidlem rovných, výšky přes 65 do 90 mm</t>
  </si>
  <si>
    <t>https://podminky.urs.cz/item/CS_URS_2024_02/771474112</t>
  </si>
  <si>
    <t>(2,66+1,19)*2-0,9"102</t>
  </si>
  <si>
    <t>80</t>
  </si>
  <si>
    <t>59761184</t>
  </si>
  <si>
    <t>sokl keramický mrazuvzdorný povrch hladký/matný tl do 10mm výšky přes 65 do 90mm</t>
  </si>
  <si>
    <t>833014787</t>
  </si>
  <si>
    <t>6,8*1,1 'Přepočtené koeficientem množství</t>
  </si>
  <si>
    <t>81</t>
  </si>
  <si>
    <t>771573810</t>
  </si>
  <si>
    <t>Demontáž podlah z dlaždic keramických lepených</t>
  </si>
  <si>
    <t>1904283708</t>
  </si>
  <si>
    <t>https://podminky.urs.cz/item/CS_URS_2024_02/771573810</t>
  </si>
  <si>
    <t>odstranění stávající dlažby</t>
  </si>
  <si>
    <t>82</t>
  </si>
  <si>
    <t>771574416</t>
  </si>
  <si>
    <t>Montáž podlah keramických hladkých lepených cementovým flexibilním lepidlem přes 9 do 12 ks/m2</t>
  </si>
  <si>
    <t>887155994</t>
  </si>
  <si>
    <t>Montáž podlah z dlaždic keramických lepených cementovým flexibilním lepidlem hladkých, tloušťky do 10 mm přes 9 do 12 ks/m2</t>
  </si>
  <si>
    <t>https://podminky.urs.cz/item/CS_URS_2024_02/771574416</t>
  </si>
  <si>
    <t>83</t>
  </si>
  <si>
    <t>59761160</t>
  </si>
  <si>
    <t>dlažba keramická slinutá mrazuvzdorná povrch hladký/matný tl do 10mm přes 9 do 12ks/m2</t>
  </si>
  <si>
    <t>1477635929</t>
  </si>
  <si>
    <t>31,72*1,1 'Přepočtené koeficientem množství</t>
  </si>
  <si>
    <t>84</t>
  </si>
  <si>
    <t>771591112</t>
  </si>
  <si>
    <t>Izolace pod dlažbu nátěrem nebo stěrkou ve dvou vrstvách</t>
  </si>
  <si>
    <t>-7489222</t>
  </si>
  <si>
    <t>Izolace podlahy pod dlažbu nátěrem nebo stěrkou ve dvou vrstvách</t>
  </si>
  <si>
    <t>https://podminky.urs.cz/item/CS_URS_2024_02/771591112</t>
  </si>
  <si>
    <t>85</t>
  </si>
  <si>
    <t>998771121</t>
  </si>
  <si>
    <t>Přesun hmot tonážní pro podlahy z dlaždic ruční v objektech v do 6 m</t>
  </si>
  <si>
    <t>-2136882935</t>
  </si>
  <si>
    <t>Přesun hmot pro podlahy z dlaždic stanovený z hmotnosti přesunovaného materiálu vodorovná dopravní vzdálenost do 50 m ruční (bez užití mechanizace) v objektech výšky do 6 m</t>
  </si>
  <si>
    <t>https://podminky.urs.cz/item/CS_URS_2024_02/998771121</t>
  </si>
  <si>
    <t>776</t>
  </si>
  <si>
    <t>Podlahy povlakové</t>
  </si>
  <si>
    <t>86</t>
  </si>
  <si>
    <t>776111116</t>
  </si>
  <si>
    <t>Odstranění zbytků lepidla z podkladu povlakových podlah broušením</t>
  </si>
  <si>
    <t>942368778</t>
  </si>
  <si>
    <t>Příprava podkladu povlakových podlah a stěn broušení podlah stávajícího podkladu pro odstranění lepidla (po starých krytinách)</t>
  </si>
  <si>
    <t>https://podminky.urs.cz/item/CS_URS_2024_02/776111116</t>
  </si>
  <si>
    <t>338,11</t>
  </si>
  <si>
    <t>87</t>
  </si>
  <si>
    <t>776141122</t>
  </si>
  <si>
    <t>Stěrka podlahová nivelační pro vyrovnání podkladu povlakových podlah pevnosti 30 MPa tl přes 3 do 5 mm</t>
  </si>
  <si>
    <t>1137732124</t>
  </si>
  <si>
    <t>Příprava podkladu povlakových podlah a stěn vyrovnání samonivelační stěrkou podlah min.pevnosti 30 MPa, tloušťky přes 3 do 5 mm</t>
  </si>
  <si>
    <t>https://podminky.urs.cz/item/CS_URS_2024_02/776141122</t>
  </si>
  <si>
    <t>88</t>
  </si>
  <si>
    <t>776201812</t>
  </si>
  <si>
    <t>Demontáž lepených povlakových podlah s podložkou ručně</t>
  </si>
  <si>
    <t>-1947297855</t>
  </si>
  <si>
    <t>Demontáž povlakových podlahovin lepených ručně s podložkou</t>
  </si>
  <si>
    <t>https://podminky.urs.cz/item/CS_URS_2024_02/776201812</t>
  </si>
  <si>
    <t>odstranění stávající PVC</t>
  </si>
  <si>
    <t>13,31+27,28 "103,104</t>
  </si>
  <si>
    <t>14,42+2,22 "107, 108</t>
  </si>
  <si>
    <t>17,33+30,86+1,17+21,36 "202, 206, 207, 208</t>
  </si>
  <si>
    <t>6,62+6,55+24,32+8,84+14,66+3,82+18,63+19,93+19,42+0,69 "210, 211, 212, 213, 216, 216a, 217, 218, 219, 220</t>
  </si>
  <si>
    <t>6,99+6,81+22,8+17,54 "221, 222, 223, 224</t>
  </si>
  <si>
    <t>19,06+11,01+2,47 "225, 226, 227</t>
  </si>
  <si>
    <t>89</t>
  </si>
  <si>
    <t>776221111</t>
  </si>
  <si>
    <t>Lepení pásů z PVC standardním lepidlem</t>
  </si>
  <si>
    <t>1238417705</t>
  </si>
  <si>
    <t>Montáž podlahovin z PVC lepením standardním lepidlem z pásů</t>
  </si>
  <si>
    <t>https://podminky.urs.cz/item/CS_URS_2024_02/776221111</t>
  </si>
  <si>
    <t>nové PVC</t>
  </si>
  <si>
    <t>14,42+2,22 "107 ants, 108</t>
  </si>
  <si>
    <t>6,62+6,55+24,32+8,84+14,66+3,82+18,63+19,93+19,42+0,69 "210, 211, 212 ants, 213, 216 ants, 216a ants, 217 ants, 218 ants, 219 ants, 220 ants</t>
  </si>
  <si>
    <t>6,99+6,81+22,8+17,54 "221, 222 ants, 223 ants, 224 ants</t>
  </si>
  <si>
    <t>19,06+11,01+2,47 "225 ants, 226, 227</t>
  </si>
  <si>
    <t>90</t>
  </si>
  <si>
    <t>28411126</t>
  </si>
  <si>
    <t>PVC vinyl antistatický tl 2mm, hm 3100g/m2, hořlavost Bfl-s1, smykové tření µ 0,6, třída zátěže 34/43, odpor krytiny &lt;=10^8</t>
  </si>
  <si>
    <t>-1943780728</t>
  </si>
  <si>
    <t>nové PVC antistatické</t>
  </si>
  <si>
    <t>14,42 "107 ants</t>
  </si>
  <si>
    <t>24,32+14,66+3,82+18,63+19,93+19,42+0,69 " 212 ants, 213, 216 ants, 216a ants, 217 ants, 218 ants, 219 ants, 220 ants</t>
  </si>
  <si>
    <t>6,81+22,8+17,54 " 222 ants, 223 ants, 224 ants</t>
  </si>
  <si>
    <t>19,06 "225 ants</t>
  </si>
  <si>
    <t>182,1*1,1 'Přepočtené koeficientem množství</t>
  </si>
  <si>
    <t>91</t>
  </si>
  <si>
    <t>28411140</t>
  </si>
  <si>
    <t>PVC vinyl heterogenní protiskluzná se vsypem a výztuž. vrstvou tl 2,00mm nášlapná vrstva 0,9mm, hořlavost Bfl-s1, třída zátěže 34/43, útlum 4dB, bodová zátěž &lt;= 0,10mm, protiskluznost R10</t>
  </si>
  <si>
    <t>-409972557</t>
  </si>
  <si>
    <t>2,22 " 108</t>
  </si>
  <si>
    <t>6,62+6,55+8,84 "210, 211, 213, 216 ants, 216a ants, 217 ants, 218 ants, 219 ants, 220 ants</t>
  </si>
  <si>
    <t>6,99"221, 222 ants, 223 ants, 224 ants</t>
  </si>
  <si>
    <t>11,01+2,47 "225 ants, 226, 227</t>
  </si>
  <si>
    <t>156,01*1,1 'Přepočtené koeficientem množství</t>
  </si>
  <si>
    <t>92</t>
  </si>
  <si>
    <t>776410811</t>
  </si>
  <si>
    <t>Odstranění soklíků a lišt pryžových nebo plastových</t>
  </si>
  <si>
    <t>-1351295452</t>
  </si>
  <si>
    <t>Demontáž soklíků nebo lišt pryžových nebo plastových</t>
  </si>
  <si>
    <t>https://podminky.urs.cz/item/CS_URS_2024_02/776410811</t>
  </si>
  <si>
    <t>odstranění PVC soklíků</t>
  </si>
  <si>
    <t>(2,19+5,89)*2-1,65-1,65-1,2-1,06-1,04 "103</t>
  </si>
  <si>
    <t>29,68-1,65-0,9-0,95-1,0-1,0-0,9-0,7-0,7 "104</t>
  </si>
  <si>
    <t>(3,54+3,93)*2+0,7*2+0,11-0,9 "107</t>
  </si>
  <si>
    <t>(1,56+1,42)*2-0,7-0,9-0,9 "108</t>
  </si>
  <si>
    <t>22,46+0,5+0,5+0,3+0,3-1,65*3-1,06-1,04 "202</t>
  </si>
  <si>
    <t>31,42+0,55*10-1,0*3-0,7*4-1,65-1,2*2"206</t>
  </si>
  <si>
    <t>4,64-0,7"207</t>
  </si>
  <si>
    <t>22,06+0,55*8-1,65-1,0*4-0,7 "208</t>
  </si>
  <si>
    <t>10,52+0,4+0,4-0,9"210</t>
  </si>
  <si>
    <t>10,4-0,9*2-1,0"211</t>
  </si>
  <si>
    <t>21,46+0,4*4-0,9-1,2"212</t>
  </si>
  <si>
    <t>13,46-1,2-1,0-0,7*2"213</t>
  </si>
  <si>
    <t>22,7+0,3+0,3-0,8-0,7*2-0,9-1,0"216</t>
  </si>
  <si>
    <t>8,29-0,8"216a</t>
  </si>
  <si>
    <t>17,74+0,3+0,3-0,9*2-0,7*2-1,2"217</t>
  </si>
  <si>
    <t>18,26+0,3+0,3-1,2-0,9*2"218</t>
  </si>
  <si>
    <t>18,1+0,3+0,3-0,9-0,7-1,0"219</t>
  </si>
  <si>
    <t>3,32-0,7 "220</t>
  </si>
  <si>
    <t>10,66+0,4+0,4-0,9"221</t>
  </si>
  <si>
    <t>10,66-0,9"222</t>
  </si>
  <si>
    <t>19,82+0,4+0,4-0,9*3-1,0"223</t>
  </si>
  <si>
    <t>17,7+0,4+0,4-0,9-1,0"224</t>
  </si>
  <si>
    <t>20,82+0,3+0,3-0,9-1,0"225</t>
  </si>
  <si>
    <t>13,44+0,3+0,3-0,9-1,0"226</t>
  </si>
  <si>
    <t>6,6-1,0*2"227</t>
  </si>
  <si>
    <t>93</t>
  </si>
  <si>
    <t>776411212</t>
  </si>
  <si>
    <t>Montáž tahaných obvodových soklíků z PVC výšky do 150 mm</t>
  </si>
  <si>
    <t>773428319</t>
  </si>
  <si>
    <t>Montáž soklíků tahaných (fabiony) z PVC obvodových, výšky přes 80 do 150 mm</t>
  </si>
  <si>
    <t>https://podminky.urs.cz/item/CS_URS_2024_02/776411212</t>
  </si>
  <si>
    <t>nový PVC soklík</t>
  </si>
  <si>
    <t>94</t>
  </si>
  <si>
    <t>849963146</t>
  </si>
  <si>
    <t>174,52*0,115 'Přepočtené koeficientem množství</t>
  </si>
  <si>
    <t>95</t>
  </si>
  <si>
    <t>687795425</t>
  </si>
  <si>
    <t>158,21*0,115 'Přepočtené koeficientem množství</t>
  </si>
  <si>
    <t>96</t>
  </si>
  <si>
    <t>998776121</t>
  </si>
  <si>
    <t>Přesun hmot tonážní pro podlahy povlakové ruční v objektech v do 6 m</t>
  </si>
  <si>
    <t>-906973737</t>
  </si>
  <si>
    <t>Přesun hmot pro podlahy povlakové stanovený z hmotnosti přesunovaného materiálu vodorovná dopravní vzdálenost do 50 m ruční (bez užití mechanizace) v objektech výšky do 6 m</t>
  </si>
  <si>
    <t>https://podminky.urs.cz/item/CS_URS_2024_02/998776121</t>
  </si>
  <si>
    <t>781</t>
  </si>
  <si>
    <t>Dokončovací práce - obklady</t>
  </si>
  <si>
    <t>97</t>
  </si>
  <si>
    <t>781121011</t>
  </si>
  <si>
    <t>Nátěr penetrační na stěnu</t>
  </si>
  <si>
    <t>1493745837</t>
  </si>
  <si>
    <t>Příprava podkladu před provedením obkladu nátěr penetrační na stěnu</t>
  </si>
  <si>
    <t>https://podminky.urs.cz/item/CS_URS_2024_02/781121011</t>
  </si>
  <si>
    <t>266,353</t>
  </si>
  <si>
    <t>98</t>
  </si>
  <si>
    <t>781131112</t>
  </si>
  <si>
    <t>Izolace pod obklad nátěrem nebo stěrkou ve dvou vrstvách</t>
  </si>
  <si>
    <t>473887304</t>
  </si>
  <si>
    <t>Izolace stěny pod obklad izolace nátěrem nebo stěrkou ve dvou vrstvách</t>
  </si>
  <si>
    <t>https://podminky.urs.cz/item/CS_URS_2024_02/781131112</t>
  </si>
  <si>
    <t>99</t>
  </si>
  <si>
    <t>781472216</t>
  </si>
  <si>
    <t>Montáž obkladů keramických hladkých lepených cementovým flexibilním lepidlem přes 9 do 12 ks/m2</t>
  </si>
  <si>
    <t>-140211654</t>
  </si>
  <si>
    <t>Montáž keramických obkladů stěn lepených cementovým flexibilním lepidlem hladkých přes 9 do 12 ks/m2</t>
  </si>
  <si>
    <t>https://podminky.urs.cz/item/CS_URS_2024_02/781472216</t>
  </si>
  <si>
    <t>nové obklady</t>
  </si>
  <si>
    <t>1np</t>
  </si>
  <si>
    <t>6,68*1,52-(1,0*1,52+0,6*0,15) "105</t>
  </si>
  <si>
    <t>9,08*1,5-(0,7*1,5*3) "109</t>
  </si>
  <si>
    <t>7,04*1,5-0,7*1,5 "114</t>
  </si>
  <si>
    <t>12,84*2,0-0,7*2,0-0,9*2,02-2,06*0,7 "119</t>
  </si>
  <si>
    <t>13,34*2,0-0,9*2,0-1,0*2,0-0,56*0,85*2-0,6*0,63 "120</t>
  </si>
  <si>
    <t>2np</t>
  </si>
  <si>
    <t>4,94*1,52-0,7*1,52"203</t>
  </si>
  <si>
    <t>10,0*1,53-0,7*1,53*3 "204</t>
  </si>
  <si>
    <t>11,5*1,53-0,7*1,53*3 "205</t>
  </si>
  <si>
    <t>8,16*1,53-0,7*1,53*3"209</t>
  </si>
  <si>
    <t>10,52*2,0-1,6*1,2-0,9*2,02 "210</t>
  </si>
  <si>
    <t>10,4*2,0-0,9*2,0*2-1,0*2,0 "211</t>
  </si>
  <si>
    <t>21,46*2,0-2,0*1,2*2-0,9*2,0-1,2*2,0 "212</t>
  </si>
  <si>
    <t>4,5*2,0-0,7*2,0 "214</t>
  </si>
  <si>
    <t>5,4*1,53-0,7*1,53 "215</t>
  </si>
  <si>
    <t>1,8*1,5"216a</t>
  </si>
  <si>
    <t>2,0*1,52 "217</t>
  </si>
  <si>
    <t>18,26*2,0-1,2*2,0-0,9*2,0*2-2,5*1,2 "2.18</t>
  </si>
  <si>
    <t>1,65*1,53 "219</t>
  </si>
  <si>
    <t>4,2*1,97 "223</t>
  </si>
  <si>
    <t>2,8*1,53 "224</t>
  </si>
  <si>
    <t xml:space="preserve">1,5*1,53 "225 </t>
  </si>
  <si>
    <t>7,06*1,5-0,7*1,5+6,14*2,1-0,6*2,02 "2,28</t>
  </si>
  <si>
    <t>100</t>
  </si>
  <si>
    <t>59761729</t>
  </si>
  <si>
    <t>obklad keramický nemrazuvzdorný povrch reliéfní/matný tl do 10mm přes 6 do 9ks/m2</t>
  </si>
  <si>
    <t>946742887</t>
  </si>
  <si>
    <t>266,353*1,1 'Přepočtené koeficientem množství</t>
  </si>
  <si>
    <t>101</t>
  </si>
  <si>
    <t>781473810</t>
  </si>
  <si>
    <t>Demontáž obkladů z obkladaček keramických lepených</t>
  </si>
  <si>
    <t>-920302673</t>
  </si>
  <si>
    <t>Demontáž obkladů z dlaždic keramických lepených</t>
  </si>
  <si>
    <t>https://podminky.urs.cz/item/CS_URS_2024_02/781473810</t>
  </si>
  <si>
    <t>odstranění stávajících obkladů</t>
  </si>
  <si>
    <t>3,2*0,63 "107</t>
  </si>
  <si>
    <t>10,52*2,0-1,6*1,2-0,9*2,02-0,6*0,6 "210</t>
  </si>
  <si>
    <t>21,46*2,0-2,0*1,2*2-0,9*2,0-1,2*2,0-0,6*0,6 "212</t>
  </si>
  <si>
    <t>102</t>
  </si>
  <si>
    <t>781492251</t>
  </si>
  <si>
    <t>Montáž profilů ukončovacích lepených flexibilním cementovým lepidlem</t>
  </si>
  <si>
    <t>1366797299</t>
  </si>
  <si>
    <t>Obklad - dokončující práce montáž profilu lepeného flexibilním cementovým lepidlem ukončovacího</t>
  </si>
  <si>
    <t>https://podminky.urs.cz/item/CS_URS_2024_02/781492251</t>
  </si>
  <si>
    <t>6,68 "105</t>
  </si>
  <si>
    <t>9,08 "109</t>
  </si>
  <si>
    <t>7,04"114</t>
  </si>
  <si>
    <t>12,84 "119</t>
  </si>
  <si>
    <t>13,34 "120</t>
  </si>
  <si>
    <t>4,94"203</t>
  </si>
  <si>
    <t>10,0 "204</t>
  </si>
  <si>
    <t>11,5 "205</t>
  </si>
  <si>
    <t>8,16"209</t>
  </si>
  <si>
    <t>10,52 "210</t>
  </si>
  <si>
    <t>10,4 "211</t>
  </si>
  <si>
    <t>21,46 "212</t>
  </si>
  <si>
    <t>4,5 "214</t>
  </si>
  <si>
    <t>5,4 "215</t>
  </si>
  <si>
    <t>1,8"216a</t>
  </si>
  <si>
    <t>2,0 "217</t>
  </si>
  <si>
    <t>18,26 "2.18</t>
  </si>
  <si>
    <t>1,65 "219</t>
  </si>
  <si>
    <t>4,2 "223</t>
  </si>
  <si>
    <t>2,8 "224</t>
  </si>
  <si>
    <t xml:space="preserve">1,5 "225 </t>
  </si>
  <si>
    <t>7,06 "2,28</t>
  </si>
  <si>
    <t>103</t>
  </si>
  <si>
    <t>19416005</t>
  </si>
  <si>
    <t>lišta ukončovací z eloxovaného hliníku 10mm</t>
  </si>
  <si>
    <t>1229031515</t>
  </si>
  <si>
    <t>175,13*1,05 'Přepočtené koeficientem množství</t>
  </si>
  <si>
    <t>104</t>
  </si>
  <si>
    <t>998781121</t>
  </si>
  <si>
    <t>Přesun hmot tonážní pro obklady keramické ruční v objektech v do 6 m</t>
  </si>
  <si>
    <t>-269069975</t>
  </si>
  <si>
    <t>Přesun hmot pro obklady keramické stanovený z hmotnosti přesunovaného materiálu vodorovná dopravní vzdálenost do 50 m ruční (bez užití mechanizace) v objektech výšky do 6 m</t>
  </si>
  <si>
    <t>https://podminky.urs.cz/item/CS_URS_2024_02/998781121</t>
  </si>
  <si>
    <t>783</t>
  </si>
  <si>
    <t>Dokončovací práce - nátěry</t>
  </si>
  <si>
    <t>105</t>
  </si>
  <si>
    <t>783306801</t>
  </si>
  <si>
    <t>Odstranění nátěru ze zámečnických konstrukcí obroušením</t>
  </si>
  <si>
    <t>61582108</t>
  </si>
  <si>
    <t>Odstranění nátěrů ze zámečnických konstrukcí obroušením</t>
  </si>
  <si>
    <t>https://podminky.urs.cz/item/CS_URS_2024_02/783306801</t>
  </si>
  <si>
    <t>oprava stávajících zárubní</t>
  </si>
  <si>
    <t>(0,7*0,2+2,02*0,2*2)*4 "D01 600</t>
  </si>
  <si>
    <t xml:space="preserve">(0,7*0,2+2,02*0,2*2)*1 "D02 600 </t>
  </si>
  <si>
    <t>(1,0*0,2+2,02*0,2*2)*1 "D03 900</t>
  </si>
  <si>
    <t>(0,7*0,2+2,02*0,2*2)*1 "D04 600</t>
  </si>
  <si>
    <t>(0,9*0,2+2,02*0,2*2)*5 "D05 800</t>
  </si>
  <si>
    <t>(0,9*0,2+2,02*0,2*2)*3 "D06 800</t>
  </si>
  <si>
    <t>(1,0*0,2+2,02*0,2*2)*2 "D07 900</t>
  </si>
  <si>
    <t>(0,9*0,2+2,02*0,2*2)*1 "D13 800</t>
  </si>
  <si>
    <t>(0,7*0,2+2,02*0,2*2)*7 "D01 600</t>
  </si>
  <si>
    <t>(0,7*0,2+2,02*0,2*2)*6 "D02 600</t>
  </si>
  <si>
    <t>(0,7*0,2+2,02*0,2*2)*2 "D03 600</t>
  </si>
  <si>
    <t>(1,2*0,2+2,02*0,2*2)*1 "D04 1100</t>
  </si>
  <si>
    <t>(0,9*0,2+2,02*0,2*2)*9 "D05 800</t>
  </si>
  <si>
    <t>(1,0*0,2+2,02*0,2*2)*3 "D06 900</t>
  </si>
  <si>
    <t>(1,0*0,2+2,02*0,2*2)*6 "D07 900</t>
  </si>
  <si>
    <t>(1,2*0,2+2,02*0,2*2)*2 "D08 1100</t>
  </si>
  <si>
    <t>106</t>
  </si>
  <si>
    <t>783314101</t>
  </si>
  <si>
    <t>Základní jednonásobný syntetický nátěr zámečnických konstrukcí</t>
  </si>
  <si>
    <t>-608530048</t>
  </si>
  <si>
    <t>Základní nátěr zámečnických konstrukcí jednonásobný syntetický</t>
  </si>
  <si>
    <t>https://podminky.urs.cz/item/CS_URS_2024_02/783314101</t>
  </si>
  <si>
    <t>107</t>
  </si>
  <si>
    <t>783315101</t>
  </si>
  <si>
    <t>Mezinátěr jednonásobný syntetický standardní zámečnických konstrukcí</t>
  </si>
  <si>
    <t>751565513</t>
  </si>
  <si>
    <t>Mezinátěr zámečnických konstrukcí jednonásobný syntetický standardní</t>
  </si>
  <si>
    <t>https://podminky.urs.cz/item/CS_URS_2024_02/783315101</t>
  </si>
  <si>
    <t>108</t>
  </si>
  <si>
    <t>783317101</t>
  </si>
  <si>
    <t>Krycí jednonásobný syntetický standardní nátěr zámečnických konstrukcí</t>
  </si>
  <si>
    <t>-458343585</t>
  </si>
  <si>
    <t>Krycí nátěr (email) zámečnických konstrukcí jednonásobný syntetický standardní</t>
  </si>
  <si>
    <t>https://podminky.urs.cz/item/CS_URS_2024_02/783317101</t>
  </si>
  <si>
    <t>784</t>
  </si>
  <si>
    <t>Dokončovací práce - malby a tapety</t>
  </si>
  <si>
    <t>109</t>
  </si>
  <si>
    <t>784141001</t>
  </si>
  <si>
    <t>Ošetření plísní napadených ploch včetně odstranění plísní v místnostech v do 3,80 m</t>
  </si>
  <si>
    <t>-1852844025</t>
  </si>
  <si>
    <t>Odstranění plísní v místnostech výšky do 3,80 m</t>
  </si>
  <si>
    <t>https://podminky.urs.cz/item/CS_URS_2024_02/784141001</t>
  </si>
  <si>
    <t>110</t>
  </si>
  <si>
    <t>784181101</t>
  </si>
  <si>
    <t>Základní akrylátová jednonásobná bezbarvá penetrace podkladu v místnostech v do 3,80 m</t>
  </si>
  <si>
    <t>-20387179</t>
  </si>
  <si>
    <t>Penetrace podkladu jednonásobná základní akrylátová bezbarvá v místnostech výšky do 3,80 m</t>
  </si>
  <si>
    <t>https://podminky.urs.cz/item/CS_URS_2024_02/784181101</t>
  </si>
  <si>
    <t>327,56 "stávající omítky strop</t>
  </si>
  <si>
    <t>20,483 "nová příčka</t>
  </si>
  <si>
    <t>987,108 "stávající omítky zdi</t>
  </si>
  <si>
    <t>63,752 "stávající barytová omítka</t>
  </si>
  <si>
    <t>(14,56+14,78+7,42)*3,17-(0,9*2,02*4+2,0*1,6+2,1*1,6+0,7*2,02*1+0,85*2,02*1) "gyn vin malba</t>
  </si>
  <si>
    <t>111</t>
  </si>
  <si>
    <t>784211101</t>
  </si>
  <si>
    <t>Dvojnásobné bílé malby ze směsí za mokra výborně oděruvzdorných v místnostech v do 3,80 m</t>
  </si>
  <si>
    <t>-1749178029</t>
  </si>
  <si>
    <t>Malby z malířských směsí oděruvzdorných za mokra dvojnásobné, bílé za mokra oděruvzdorné výborně v místnostech výšky do 3,80 m</t>
  </si>
  <si>
    <t>https://podminky.urs.cz/item/CS_URS_2024_02/784211101</t>
  </si>
  <si>
    <t>16,86*2,0-0,9*2,0-2,0*1,18 "107</t>
  </si>
  <si>
    <t>(4,1+4,2)*3,17-0,7*2,02*4 "118+117</t>
  </si>
  <si>
    <t>112</t>
  </si>
  <si>
    <t>784211121</t>
  </si>
  <si>
    <t>Dvojnásobné bílé malby ze směsí za mokra středně oděruvzdorných v místnostech v do 3,80 m</t>
  </si>
  <si>
    <t>2120191125</t>
  </si>
  <si>
    <t>Malby z malířských směsí oděruvzdorných za mokra dvojnásobné, bílé za mokra oděruvzdorné středně v místnostech výšky do 3,80 m</t>
  </si>
  <si>
    <t>https://podminky.urs.cz/item/CS_URS_2024_02/784211121</t>
  </si>
  <si>
    <t>D.1.4.1 - Zdravotně technické instalace</t>
  </si>
  <si>
    <t xml:space="preserve"> </t>
  </si>
  <si>
    <t>Jan Vacek</t>
  </si>
  <si>
    <t xml:space="preserve">    721 - Zdravotechnika - vnitřní kanalizace</t>
  </si>
  <si>
    <t xml:space="preserve">    722 - Zdravotechnika - vnitřní vodovod</t>
  </si>
  <si>
    <t>721</t>
  </si>
  <si>
    <t>Zdravotechnika - vnitřní kanalizace</t>
  </si>
  <si>
    <t>721174024</t>
  </si>
  <si>
    <t>Potrubí kanalizační z PP odpadní DN 75</t>
  </si>
  <si>
    <t>Potrubí z trub polypropylenových odpadní (svislé) DN 75</t>
  </si>
  <si>
    <t>721174025</t>
  </si>
  <si>
    <t>Potrubí kanalizační z PP odpadní DN 110</t>
  </si>
  <si>
    <t>Potrubí z trub polypropylenových odpadní (svislé) DN 110</t>
  </si>
  <si>
    <t>721174041</t>
  </si>
  <si>
    <t>Potrubí kanalizační z PP připojovací DN 32</t>
  </si>
  <si>
    <t>Potrubí z trub polypropylenových připojovací DN 32</t>
  </si>
  <si>
    <t>721174042</t>
  </si>
  <si>
    <t>Potrubí kanalizační z PP připojovací DN 40</t>
  </si>
  <si>
    <t>Potrubí z trub polypropylenových připojovací DN 40</t>
  </si>
  <si>
    <t>721174043</t>
  </si>
  <si>
    <t>Potrubí kanalizační z PP připojovací DN 50</t>
  </si>
  <si>
    <t>Potrubí z trub polypropylenových připojovací DN 50</t>
  </si>
  <si>
    <t>721174045</t>
  </si>
  <si>
    <t>Potrubí kanalizační z PP připojovací DN 110</t>
  </si>
  <si>
    <t>Potrubí z trub polypropylenových připojovací DN 110</t>
  </si>
  <si>
    <t>721174055</t>
  </si>
  <si>
    <t>Potrubí kanalizační z PP dešťové DN 110</t>
  </si>
  <si>
    <t>Potrubí z trub polypropylenových dešťové DN 110</t>
  </si>
  <si>
    <t>721194103</t>
  </si>
  <si>
    <t>Vyvedení a upevnění odpadních výpustek DN 32</t>
  </si>
  <si>
    <t>Vyměření přípojek na potrubí vyvedení a upevnění odpadních výpustek DN 32</t>
  </si>
  <si>
    <t>721194104</t>
  </si>
  <si>
    <t>Vyvedení a upevnění odpadních výpustek DN 40</t>
  </si>
  <si>
    <t>Vyměření přípojek na potrubí vyvedení a upevnění odpadních výpustek DN 40</t>
  </si>
  <si>
    <t>721194105</t>
  </si>
  <si>
    <t>Vyvedení a upevnění odpadních výpustek DN 50</t>
  </si>
  <si>
    <t>Vyměření přípojek na potrubí vyvedení a upevnění odpadních výpustek DN 50</t>
  </si>
  <si>
    <t>721194109</t>
  </si>
  <si>
    <t>Vyvedení a upevnění odpadních výpustek DN 110</t>
  </si>
  <si>
    <t>Vyměření přípojek na potrubí vyvedení a upevnění odpadních výpustek DN 110</t>
  </si>
  <si>
    <t>721229111</t>
  </si>
  <si>
    <t>Montáž zápachové uzávěrky pro pračku a myčku do DN 50 ostatní typ</t>
  </si>
  <si>
    <t>Zápachové uzávěrky montáž zápachových uzávěrek ostatních typů do DN 50</t>
  </si>
  <si>
    <t>HLE.HL138N</t>
  </si>
  <si>
    <t>Podomítková zápachová uzávěrka ke klimatizačním jednotkám DN32 - 100x100mm, kryt bílý 110x110mm</t>
  </si>
  <si>
    <t>721290111</t>
  </si>
  <si>
    <t>Zkouška těsnosti potrubí kanalizace vodou DN do 125</t>
  </si>
  <si>
    <t>Zkouška těsnosti kanalizace v objektech vodou do DN 125</t>
  </si>
  <si>
    <t>4+77+15+13+37+13+15</t>
  </si>
  <si>
    <t>722</t>
  </si>
  <si>
    <t>Zdravotechnika - vnitřní vodovod</t>
  </si>
  <si>
    <t>722130233</t>
  </si>
  <si>
    <t>Potrubí vodovodní ocelové závitové pozinkované svařované běžné DN 25</t>
  </si>
  <si>
    <t>Potrubí z ocelových trubek pozinkovaných závitových svařovaných běžných DN 25</t>
  </si>
  <si>
    <t>722130234</t>
  </si>
  <si>
    <t>Potrubí vodovodní ocelové závitové pozinkované svařované běžné DN 32</t>
  </si>
  <si>
    <t>Potrubí z ocelových trubek pozinkovaných závitových svařovaných běžných DN 32</t>
  </si>
  <si>
    <t>722174002</t>
  </si>
  <si>
    <t>Potrubí vodovodní plastové PPR svar polyfúze PN 16 D 20x2,8 mm</t>
  </si>
  <si>
    <t>Potrubí z plastových trubek z polypropylenu PPR svařovaných polyfúzně PN 16 (SDR 7,4) D 20 x 2,8</t>
  </si>
  <si>
    <t>722174003</t>
  </si>
  <si>
    <t>Potrubí vodovodní plastové PPR svar polyfúze PN 16 D 25x3,5 mm</t>
  </si>
  <si>
    <t>Potrubí z plastových trubek z polypropylenu PPR svařovaných polyfúzně PN 16 (SDR 7,4) D 25 x 3,5</t>
  </si>
  <si>
    <t>722174004</t>
  </si>
  <si>
    <t>Potrubí vodovodní plastové PPR svar polyfúze PN 16 D 32x4,4 mm</t>
  </si>
  <si>
    <t>Potrubí z plastových trubek z polypropylenu PPR svařovaných polyfúzně PN 16 (SDR 7,4) D 32 x 4,4</t>
  </si>
  <si>
    <t>722174005</t>
  </si>
  <si>
    <t>Potrubí vodovodní plastové PPR svar polyfúze PN 16 D 40x5,5 mm</t>
  </si>
  <si>
    <t>Potrubí z plastových trubek z polypropylenu PPR svařovaných polyfúzně PN 16 (SDR 7,4) D 40 x 5,5</t>
  </si>
  <si>
    <t>722181221</t>
  </si>
  <si>
    <t>Ochrana vodovodního potrubí přilepenými termoizolačními trubicemi z PE tl přes 6 do 9 mm DN do 22 mm</t>
  </si>
  <si>
    <t>Ochrana potrubí termoizolačními trubicemi z pěnového polyetylenu PE přilepenými v příčných a podélných spojích, tloušťky izolace přes 6 do 9 mm, vnitřního průměru izolace DN do 22 mm</t>
  </si>
  <si>
    <t>722181222</t>
  </si>
  <si>
    <t>Ochrana vodovodního potrubí přilepenými termoizolačními trubicemi z PE tl přes 6 do 9 mm DN přes 22 do 45 mm</t>
  </si>
  <si>
    <t>Ochrana potrubí termoizolačními trubicemi z pěnového polyetylenu PE přilepenými v příčných a podélných spojích, tloušťky izolace přes 6 do 9 mm, vnitřního průměru izolace DN přes 22 do 45 mm</t>
  </si>
  <si>
    <t>722181242</t>
  </si>
  <si>
    <t>Ochrana vodovodního potrubí přilepenými termoizolačními trubicemi z PE tl přes 13 do 20 mm DN přes 22 do 45 mm</t>
  </si>
  <si>
    <t>Ochrana potrubí termoizolačními trubicemi z pěnového polyetylenu PE přilepenými v příčných a podélných spojích, tloušťky izolace přes 13 do 20 mm, vnitřního průměru izolace DN přes 22 do 45 mm</t>
  </si>
  <si>
    <t>722181252</t>
  </si>
  <si>
    <t>Ochrana vodovodního potrubí přilepenými termoizolačními trubicemi z PE tl přes 20 do 25 mm DN přes 22 do 45 mm</t>
  </si>
  <si>
    <t>Ochrana potrubí termoizolačními trubicemi z pěnového polyetylenu PE přilepenými v příčných a podélných spojích, tloušťky izolace přes 20 do 25 mm, vnitřního průměru izolace DN přes 22 do 45 mm</t>
  </si>
  <si>
    <t>722220111</t>
  </si>
  <si>
    <t>Nástěnka pro výtokový ventil G 1/2" s jedním závitem</t>
  </si>
  <si>
    <t>Armatury s jedním závitem nástěnky pro výtokový ventil G 1/2"</t>
  </si>
  <si>
    <t>722220121</t>
  </si>
  <si>
    <t>Nástěnka pro baterii G 1/2" s jedním závitem</t>
  </si>
  <si>
    <t>pár</t>
  </si>
  <si>
    <t>Armatury s jedním závitem nástěnky pro baterii G 1/2"</t>
  </si>
  <si>
    <t>722232044</t>
  </si>
  <si>
    <t>Kohout kulový přímý G 3/4" PN 42 do 185°C vnitřní závit</t>
  </si>
  <si>
    <t>Armatury se dvěma závity kulové kohouty PN 42 do 185 °C přímé vnitřní závit G 3/4"</t>
  </si>
  <si>
    <t>722250132</t>
  </si>
  <si>
    <t>Hydrantový systém s tvarově stálou hadicí D 25 x 20 m celoplechový</t>
  </si>
  <si>
    <t>Požární příslušenství a armatury hydrantový systém s tvarově stálou hadicí celoplechový D 25 x 20 m
fermež napouštěcí; vrut ocelový FeZn zápustná hlava drážka hvězdicová částečný závit 8x100mm; hydrantový systém s tvarově stálou hadicí D25 20m; hmoždinky do dutých konstrukcí ocelová 8x21; instalatérský len; Řemeslník</t>
  </si>
  <si>
    <t>722290226</t>
  </si>
  <si>
    <t>Zkouška těsnosti vodovodního potrubí závitového DN do 50</t>
  </si>
  <si>
    <t>Zkoušky, proplach a desinfekce vodovodního potrubí zkoušky těsnosti vodovodního potrubí závitového do DN 50</t>
  </si>
  <si>
    <t>722290234</t>
  </si>
  <si>
    <t>Proplach a dezinfekce vodovodního potrubí DN do 80</t>
  </si>
  <si>
    <t>Zkoušky, proplach a desinfekce vodovodního potrubí proplach a desinfekce vodovodního potrubí do DN 80</t>
  </si>
  <si>
    <t>722290246</t>
  </si>
  <si>
    <t>Zkouška těsnosti vodovodního potrubí plastového DN do 40</t>
  </si>
  <si>
    <t>Zkoušky, proplach a desinfekce vodovodního potrubí zkoušky těsnosti vodovodního potrubí plastového do DN 40</t>
  </si>
  <si>
    <t>8+260+60+62</t>
  </si>
  <si>
    <t>725111132</t>
  </si>
  <si>
    <t>Splachovač nádržkový plastový nízkopoložený nebo vysokopoložený</t>
  </si>
  <si>
    <t>Zařízení záchodů splachovače nádržkové plastové nízkopoložené nebo vysokopoložené
páska těsnící teflonová 0,2x19mm - 15m; prodloužení se závit nátrubkem a čepem 1/2"x20mm; kohout kulový rohový mosazný R 1/2"x3/8"; splachovací skříňka nízko položená, 6/9L bílá; flexi hadice ohebná sanitární D 9x13 mm F 3/8"xF 1/2" 500mm; Řemeslník</t>
  </si>
  <si>
    <t>725112171</t>
  </si>
  <si>
    <t>Kombi klozet s hlubokým splachováním odpad vodorovný</t>
  </si>
  <si>
    <t>Zařízení záchodů kombi klozety s hlubokým splachováním odpad vodorovný
tmel silikonový sanitární bílý; Kombi klozet s hlubokým splachováním odpad vodorovný; prodloužení se závit nátrubkem a čepem 1/2"x20mm; kohout kulový rohový mosazný R 1/2"x3/8"; manžeta připojovací WC s těsnícími lamelami pro plastové a litinové potrubí DN 110; sedátko klozetové duroplastové bílé; hadice flexibilní sanitární 3/8"; klozet keramický kombinovaný hluboké splachování odpad vodorovný bílý 630x360x770mm; Řemeslník</t>
  </si>
  <si>
    <t>725121529</t>
  </si>
  <si>
    <t>Pisoárový záchodek automatický s teplotním spínačem</t>
  </si>
  <si>
    <t>Pisoárové záchodky keramické automatické s teplotním snímačem
páska těsnící teflonová 0,2x19mm - 15m; prodloužení se závit nátrubkem a čepem 1/2"x15mm; pisoár keramický s automatickým teplotním splachovačem; Řemeslník</t>
  </si>
  <si>
    <t>725211601</t>
  </si>
  <si>
    <t>Umyvadlo keramické bílé šířky 500 mm bez krytu na sifon připevněné na stěnu šrouby</t>
  </si>
  <si>
    <t>Umyvadla keramická bílá bez výtokových armatur připevněná na stěnu šrouby bez sloupu nebo krytu na sifon, šířka umyvadla 500 mm
tmel silikonový sanitární bílý; páska těsnící teflonová 0,2x19mm - 15m; manžeta těsnící gumová HTGM D 50/30; mazivo montážní; prodloužení se závit nátrubkem a čepem 1/2"x20mm; ventil kulový rohový s filtrem 1/2"x3/8" s celokovovým kulatým designem; ventil odpadní umyvadlový celokovový CLICK/CLACK s přepadem a připojovacím závitem 5/4"; uzávěrka zápachová umyvadlová s celokovovým kulatým designem DN 32; umyvadlo keramické závěsné bílé š 500mm; šrouby k umyvadlům s bílou krytkou; Řemeslník</t>
  </si>
  <si>
    <t>725222161</t>
  </si>
  <si>
    <t>Vana bez armatur výtokových akrylátová se zápachovou uzávěrkou tvarovaná 1400x700 mm</t>
  </si>
  <si>
    <t>Vany bez výtokových armatur akrylátové se zápachovou uzávěrkou tvarované 1400x700 mm
tmel silikonový sanitární bílý; trubka kanalizační HTEM s hrdlem DN 50x1000mm; koleno odpadní pro vysoké teploty HTB DN 50x87°; souprava odpadní 6/4" pro koupací a sprchové vany; uzávěrka zápachová vanová samočisticí s kulovým kloubem na odtoku DN 40/50; vana akrylátová obdélníková tvarovaná bílá 1400x750mm 105L; Řemeslník</t>
  </si>
  <si>
    <t>725241111</t>
  </si>
  <si>
    <t>Vanička sprchová akrylátová čtvercová 800x800 mm</t>
  </si>
  <si>
    <t>Sprchové vaničky akrylátové čtvercové 800x800 mm
tmel silikonový sanitární bílý; pěna montážní PUR nízkoexpanzní; trubka kanalizační HTEM s hrdlem DN 50x500mm; koleno odpadní pro vysoké teploty HTB DN 50x87°; uzávěrka zápachová pro vany sprchových koutů samočistící DN 40/50; vanička sprchová akrylátová čtvercová 800x800mm; Řemeslník</t>
  </si>
  <si>
    <t>725244122</t>
  </si>
  <si>
    <t>Dveře sprchové rámové se skleněnou výplní tl. 5 mm otvíravé dvoukřídlové do niky na vaničku šířky 800 mm</t>
  </si>
  <si>
    <t>Sprchové dveře a zástěny dveře sprchové do niky rámové se skleněnou výplní tl. 5 mm otvíravé dvoukřídlové, na vaničku šířky 800 mm
tmel silikonový sanitární transparentní; dveře sprchové rámové skleněné tl 5mm otvíravé dvoukřídlé do niky na vaničku š 800mm; Řemeslník</t>
  </si>
  <si>
    <t>725319111</t>
  </si>
  <si>
    <t>Montáž dřezu ostatních typů</t>
  </si>
  <si>
    <t>Dřezy bez výtokových armatur montáž dřezů ostatních typů
tmel silikonový sanitární bílý; manžeta těsnící gumová HTGM F 50/50; ventil odpadní dřezový bez přepadu DN 40 se zátkou; uzávěrka zápachová dřezová s kulovým kloubem DN 50; Řemeslník</t>
  </si>
  <si>
    <t>725331111</t>
  </si>
  <si>
    <t>Výlevka bez výtokových armatur keramická se sklopnou plastovou mřížkou stojící výšky 425 mm</t>
  </si>
  <si>
    <t>Výlevky bez výtokových armatur a splachovací nádrže keramické se sklopnou plastovou mřížkou stojící, výšky 460 mm
tmel silikonový sanitární bílý; koleno odpadní pro vysoké teploty HTB DN 110x30°; manžeta těsnící gumová HTGM E 50/40; manžeta připojovací WC s těsnícími lamelami pro plastové a litinové potrubí DN 110; výlevka keramická stojatá bílá; šrouby ke klozetu; Řemeslník</t>
  </si>
  <si>
    <t>725813111</t>
  </si>
  <si>
    <t>Ventil rohový bez připojovací trubičky nebo flexi hadičky G 1/2"</t>
  </si>
  <si>
    <t>Ventily rohové bez připojovací trubičky nebo flexi hadičky G 1/2"
fermež napouštěcí; prodloužení se závit nátrubkem a čepem 1/2"x15mm; kohout kulový rohový mosazný R 1/2"x3/8"; růžice plochá z PH 3/4"; instalatérský len; Řemeslník</t>
  </si>
  <si>
    <t>725821311</t>
  </si>
  <si>
    <t>Baterie dřezová nástěnná páková s otáčivým kulatým ústím a délkou ramínka 200 mm</t>
  </si>
  <si>
    <t>Baterie dřezové nástěnné pákové s otáčivým kulatým ústím a délkou ramínka 200 mm
fermež napouštěcí; prodloužení se závit nátrubkem a čepem 1/2"x20mm; baterie dřezová páková nástěnná s kulatým ústím 200mm; instalatérský len; Řemeslník</t>
  </si>
  <si>
    <t>725821312</t>
  </si>
  <si>
    <t>Baterie dřezová nástěnná páková s otáčivým kulatým ústím a délkou ramínka 300 mm</t>
  </si>
  <si>
    <t>Baterie dřezové nástěnné pákové s otáčivým kulatým ústím a délkou ramínka 300 mm
fermež napouštěcí; prodloužení se závit nátrubkem a čepem 1/2"x20mm; baterie dřezová páková nástěnná s plochým ústím 300mm; instalatérský len; Řemeslník</t>
  </si>
  <si>
    <t>725821325</t>
  </si>
  <si>
    <t>Baterie dřezová stojánková páková s otáčivým kulatým ústím a délkou ramínka 220 mm</t>
  </si>
  <si>
    <t>Baterie dřezové stojánkové pákové s otáčivým ústím a délkou ramínka 220 mm; Řemeslník</t>
  </si>
  <si>
    <t>725831313</t>
  </si>
  <si>
    <t>Baterie vanová nástěnná páková s příslušenstvím a pohyblivým držákem</t>
  </si>
  <si>
    <t>Baterie vanové nástěnné pákové s příslušenstvím a pohyblivým držákem
fermež napouštěcí; prodloužení se závit nátrubkem a čepem 1/2"x20mm; baterie vanová páková s automatickým přepínačem a sprchou rozteč 100mm; instalatérský len; Řemeslník</t>
  </si>
  <si>
    <t>725841312</t>
  </si>
  <si>
    <t>Baterie sprchová nástěnná páková</t>
  </si>
  <si>
    <t>Baterie sprchové nástěnné pákové
fermež napouštěcí; baterie sprchová nástěnná prostá; instalatérský len; Řemeslník</t>
  </si>
  <si>
    <t>725851305</t>
  </si>
  <si>
    <t>Ventil odpadní dřezový bez přepadu G 6/4""</t>
  </si>
  <si>
    <t>Ventily odpadní pro zařizovací předměty dřezové bez přepadu G 6/4"</t>
  </si>
  <si>
    <t>725851325</t>
  </si>
  <si>
    <t>Ventil odpadní umyvadlový bez přepadu G 5/4"</t>
  </si>
  <si>
    <t>Ventily odpadní pro zařizovací předměty umyvadlové bez přepadu G 5/4"</t>
  </si>
  <si>
    <t>725861102</t>
  </si>
  <si>
    <t>Zápachová uzávěrka pro umyvadla DN 40</t>
  </si>
  <si>
    <t>Zápachové uzávěrky zařizovacích předmětů pro umyvadla DN 40</t>
  </si>
  <si>
    <t>725862103</t>
  </si>
  <si>
    <t>Zápachová uzávěrka pro dřezy DN 40/50</t>
  </si>
  <si>
    <t>Zápachové uzávěrky zařizovacích předmětů pro dřezy DN 40/50</t>
  </si>
  <si>
    <t>725864311</t>
  </si>
  <si>
    <t>Zápachová uzávěrka van DN 40/50 s kulovým kloubem na odtoku</t>
  </si>
  <si>
    <t>Zápachové uzávěrky zařizovacích předmětů pro koupací vany s kulovým kloubem na odtoku DN 40/50</t>
  </si>
  <si>
    <t>725865312</t>
  </si>
  <si>
    <t>Zápachová uzávěrka sprchových van DN 40/50 s kulovým kloubem na odtoku a odpadním ventilem</t>
  </si>
  <si>
    <t>Zápachové uzávěrky zařizovacích předmětů pro vany sprchových koutů s kulovým kloubem na odtoku DN 40/50 a odpadním ventilem</t>
  </si>
  <si>
    <t>725865411</t>
  </si>
  <si>
    <t>Zápachová uzávěrka pisoárová DN 32/40</t>
  </si>
  <si>
    <t>Zápachové uzávěrky zařizovacích předmětů pro pisoáry DN 32/40</t>
  </si>
  <si>
    <t>72598019R</t>
  </si>
  <si>
    <t>Dvířka nerez 20/20</t>
  </si>
  <si>
    <t>Dvířka nerez 20/20 cm</t>
  </si>
  <si>
    <t>D.1.4.2 - Vytápění</t>
  </si>
  <si>
    <t>Vinohradská 1513/176</t>
  </si>
  <si>
    <t>Ing. Michal Rataj</t>
  </si>
  <si>
    <t>Studio A s.r.o.</t>
  </si>
  <si>
    <t>- U veškěrých dodávek a výrobků bude do ceny zahrnuta jejich montáž vč. dodávky potřebného kotvení, doplňkového materiálu, staveništní a mimo staveništní dopravy v případě že tyto činosti nejsou oceněny v samostatných položkách jednotlivých částí soupisu prací. U vybraných výrobků je nutné do ceny díla zahrnout zpracování dodavatelské případně výrobní dokumentace, dále výrobu prototypů, provádění baravného a materiálového vzorkování apod. - Uchazeč o veřejnou zakázku je povinen při oceňování soutěžního SOUPISU PRACÍ ocenit veškeré položky uvedené v soupisech a provést kontrolu funkce aritmetických vzorců jednotlivých položkových SOUPISŮ ve vazbě na jednotlivé oddíly, rekapitulace a krycí listy. - Kde není výslovně uvedeno, bude pracovní postup a technologie provádění stanovena oprávněnou osobou zhotovitele  - Pro sestavení SOUPISU PRACÍ v podrobnostech vymezených vyhl. č. 169/2016Sb. byla použita v převážné míře cenová soustava ÚRS. - V případě nejasností u některé z položek uváděných v supisu prací, kontaktuje uchazeč zadavatele. - Vlastní položky, komplety, soubory a položky s vyšší cenou než dle ceníku jsou stanoveny na základě zkušeností projektanta z období 3 let a odpovídají situaci na trhu. - Stavba doloží množství odpadu uloženého na skládce platným vážnými lístky</t>
  </si>
  <si>
    <t xml:space="preserve">    713 - Izolace tepelné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</si>
  <si>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</si>
  <si>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</si>
  <si>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</si>
  <si>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M - Práce a dodávky M</t>
  </si>
  <si>
    <t xml:space="preserve">    23-M - Montáže potrubí</t>
  </si>
  <si>
    <t>OST - Ostatní</t>
  </si>
  <si>
    <t>-1006483558</t>
  </si>
  <si>
    <t>-406497528</t>
  </si>
  <si>
    <t>1709504789</t>
  </si>
  <si>
    <t>4,586*10 "Přepočtené koeficientem množství</t>
  </si>
  <si>
    <t>-1907439108</t>
  </si>
  <si>
    <t>997013814</t>
  </si>
  <si>
    <t>Poplatek za uložení na skládce (skládkovné) stavebního odpadu izolací kód odpadu 17 06 04</t>
  </si>
  <si>
    <t>600035978</t>
  </si>
  <si>
    <t>Poplatek za uložení stavebního odpadu na skládce (skládkovné) z izolačních materiálů zatříděného do Katalogu odpadů pod kódem 17 06 04</t>
  </si>
  <si>
    <t>https://podminky.urs.cz/item/CS_URS_2024_02/997013814</t>
  </si>
  <si>
    <t>713</t>
  </si>
  <si>
    <t>Izolace tepelné</t>
  </si>
  <si>
    <t>713420811</t>
  </si>
  <si>
    <t>Odstranění izolace tepelné potrubí rohožemi bez úpravy v pletivu spojenými drátem tl do 50 mm</t>
  </si>
  <si>
    <t>1718656835</t>
  </si>
  <si>
    <t>Odstranění tepelné izolace potrubí, ohybů, armatur a přírub rohožemi v pletivu bez povrchové úpravy spojených ocelovým drátem potrubí, tloušťka izolace do 50 mm</t>
  </si>
  <si>
    <t>https://podminky.urs.cz/item/CS_URS_2024_02/713420811</t>
  </si>
  <si>
    <t>8*2*2</t>
  </si>
  <si>
    <t>733</t>
  </si>
  <si>
    <t>Ústřední vytápění - rozvodné potrubí</t>
  </si>
  <si>
    <t>733110803</t>
  </si>
  <si>
    <t>Demontáž potrubí ocelového závitového DN do 15</t>
  </si>
  <si>
    <t>954620614</t>
  </si>
  <si>
    <t>Demontáž potrubí z trubek ocelových závitových DN do 15</t>
  </si>
  <si>
    <t>https://podminky.urs.cz/item/CS_URS_2024_02/733110803</t>
  </si>
  <si>
    <t>(10*2*2)+(17*2*2)</t>
  </si>
  <si>
    <t>733110806</t>
  </si>
  <si>
    <t>Demontáž potrubí ocelového závitového DN přes 15 do 32</t>
  </si>
  <si>
    <t>6232113</t>
  </si>
  <si>
    <t>Demontáž potrubí z trubek ocelových závitových DN přes 15 do 32</t>
  </si>
  <si>
    <t>https://podminky.urs.cz/item/CS_URS_2024_02/733110806</t>
  </si>
  <si>
    <t>(13*4)+(7*4)</t>
  </si>
  <si>
    <t>733190801</t>
  </si>
  <si>
    <t>Odřezání objímky dvojité DN do 50</t>
  </si>
  <si>
    <t>1231591312</t>
  </si>
  <si>
    <t>Demontáž příslušenství potrubí odřezání objímek dvojitých DN do 50</t>
  </si>
  <si>
    <t>https://podminky.urs.cz/item/CS_URS_2024_02/733190801</t>
  </si>
  <si>
    <t>188/2</t>
  </si>
  <si>
    <t>286vp1</t>
  </si>
  <si>
    <t>Upevňovací a nosné prvky rozvodu potrubí do DN 50</t>
  </si>
  <si>
    <t>-374523849</t>
  </si>
  <si>
    <t>733222302</t>
  </si>
  <si>
    <t>Potrubí měděné polotvrdé spojované lisováním D 15x1 mm</t>
  </si>
  <si>
    <t>-1616428215</t>
  </si>
  <si>
    <t>Potrubí z trubek měděných polotvrdých spojovaných lisováním PN 16, T= +110°C Ø 15/1</t>
  </si>
  <si>
    <t>https://podminky.urs.cz/item/CS_URS_2024_02/733222302</t>
  </si>
  <si>
    <t>88+96</t>
  </si>
  <si>
    <t>733222303</t>
  </si>
  <si>
    <t>Potrubí měděné polotvrdé spojované lisováním D 18x1 mm</t>
  </si>
  <si>
    <t>2127023701</t>
  </si>
  <si>
    <t>Potrubí z trubek měděných polotvrdých spojovaných lisováním PN 16, T= +110°C Ø 18/1</t>
  </si>
  <si>
    <t>https://podminky.urs.cz/item/CS_URS_2024_02/733222303</t>
  </si>
  <si>
    <t>24+40</t>
  </si>
  <si>
    <t>733222304</t>
  </si>
  <si>
    <t>Potrubí měděné polotvrdé spojované lisováním D 22x1 mm</t>
  </si>
  <si>
    <t>-927075041</t>
  </si>
  <si>
    <t>Potrubí z trubek měděných polotvrdých spojovaných lisováním PN 16, T= +110°C Ø 22/1</t>
  </si>
  <si>
    <t>https://podminky.urs.cz/item/CS_URS_2024_02/733222304</t>
  </si>
  <si>
    <t>8+30</t>
  </si>
  <si>
    <t>733223304</t>
  </si>
  <si>
    <t>Potrubí měděné tvrdé spojované lisováním D 28x1,5 mm</t>
  </si>
  <si>
    <t>-508047859</t>
  </si>
  <si>
    <t>Potrubí z trubek měděných tvrdých spojovaných lisováním PN 16, T= +110°C Ø 28/1,5</t>
  </si>
  <si>
    <t>https://podminky.urs.cz/item/CS_URS_2024_02/733223304</t>
  </si>
  <si>
    <t>30+24</t>
  </si>
  <si>
    <t>733291101</t>
  </si>
  <si>
    <t>Zkouška těsnosti potrubí měděné D do 35x1,5</t>
  </si>
  <si>
    <t>-581880914</t>
  </si>
  <si>
    <t>Zkoušky těsnosti potrubí z trubek měděných Ø do 35/1,5</t>
  </si>
  <si>
    <t>https://podminky.urs.cz/item/CS_URS_2024_02/733291101</t>
  </si>
  <si>
    <t>184+64+38+54</t>
  </si>
  <si>
    <t>286vp2</t>
  </si>
  <si>
    <t>Požární ucpávky a dotěsnění prostupů UT vč.atestu</t>
  </si>
  <si>
    <t>708996643</t>
  </si>
  <si>
    <t>998733101</t>
  </si>
  <si>
    <t>Přesun hmot tonážní pro rozvody potrubí v objektech v do 6 m</t>
  </si>
  <si>
    <t>-327043533</t>
  </si>
  <si>
    <t>Přesun hmot pro rozvody potrubí stanovený z hmotnosti přesunovaného materiálu vodorovná dopravní vzdálenost do 50 m základní v objektech výšky do 6 m</t>
  </si>
  <si>
    <t>https://podminky.urs.cz/item/CS_URS_2024_02/998733101</t>
  </si>
  <si>
    <t>734</t>
  </si>
  <si>
    <t>Ústřední vytápění - armatury</t>
  </si>
  <si>
    <t>734200811</t>
  </si>
  <si>
    <t>Demontáž armatury závitové s jedním závitem přes G 1/2 do G 1/2</t>
  </si>
  <si>
    <t>-1926468846</t>
  </si>
  <si>
    <t>Demontáž armatur závitových s jedním závitem do G 1/2</t>
  </si>
  <si>
    <t>https://podminky.urs.cz/item/CS_URS_2024_02/734200811</t>
  </si>
  <si>
    <t>12+17</t>
  </si>
  <si>
    <t>734200821</t>
  </si>
  <si>
    <t>Demontáž armatury závitové se dvěma závity přes G 1/2 do G 1/2</t>
  </si>
  <si>
    <t>-1550934025</t>
  </si>
  <si>
    <t>Demontáž armatur závitových se dvěma závity do G 1/2</t>
  </si>
  <si>
    <t>https://podminky.urs.cz/item/CS_URS_2024_02/734200821</t>
  </si>
  <si>
    <t>(12+17)*2</t>
  </si>
  <si>
    <t>734221682</t>
  </si>
  <si>
    <t>Termostatická hlavice kapalinová PN 10 do 110°C otopných těles VK</t>
  </si>
  <si>
    <t>-79855321</t>
  </si>
  <si>
    <t>Ventily regulační závitové hlavice termostatické pro ovládání ventilů PN 10 do 110°C kapalinové otopných těles VK</t>
  </si>
  <si>
    <t>https://podminky.urs.cz/item/CS_URS_2024_02/734221682</t>
  </si>
  <si>
    <t>30-6</t>
  </si>
  <si>
    <t>734221684</t>
  </si>
  <si>
    <t>Termostatická hlavice kapalinová PN 10 do 110°C pro veřejné prostory</t>
  </si>
  <si>
    <t>627668493</t>
  </si>
  <si>
    <t>Ventily regulační závitové hlavice termostatické pro ovládání ventilů PN 10 do 110°C kapalinové pro veřejné prostory</t>
  </si>
  <si>
    <t>https://podminky.urs.cz/item/CS_URS_2024_02/734221684</t>
  </si>
  <si>
    <t>2+4</t>
  </si>
  <si>
    <t>734261406</t>
  </si>
  <si>
    <t>Armatura připojovací přímá G 1/2x18 PN 10 do 110°C radiátorů typu VK</t>
  </si>
  <si>
    <t>-11631760</t>
  </si>
  <si>
    <t>Šroubení připojovací armatury radiátorů VK PN 10 do 110°C, regulační uzavíratelné přímé G 1/2 x 18</t>
  </si>
  <si>
    <t>https://podminky.urs.cz/item/CS_URS_2024_02/734261406</t>
  </si>
  <si>
    <t>12+18</t>
  </si>
  <si>
    <t>73449110R1</t>
  </si>
  <si>
    <t>Elektronický indikátor topných nákladů s dálkovým odečtem (radio)</t>
  </si>
  <si>
    <t>-2138013253</t>
  </si>
  <si>
    <t>998734101</t>
  </si>
  <si>
    <t>Přesun hmot tonážní pro armatury v objektech v do 6 m</t>
  </si>
  <si>
    <t>-567346719</t>
  </si>
  <si>
    <t>Přesun hmot pro armatury stanovený z hmotnosti přesunovaného materiálu vodorovná dopravní vzdálenost do 50 m základní v objektech výšky do 6 m</t>
  </si>
  <si>
    <t>https://podminky.urs.cz/item/CS_URS_2024_02/998734101</t>
  </si>
  <si>
    <t>735</t>
  </si>
  <si>
    <t>Ústřední vytápění - otopná tělesa</t>
  </si>
  <si>
    <t>735111810</t>
  </si>
  <si>
    <t>Demontáž otopného tělesa litinového článkového</t>
  </si>
  <si>
    <t>1201235620</t>
  </si>
  <si>
    <t>Demontáž otopných těles litinových článkových</t>
  </si>
  <si>
    <t>https://podminky.urs.cz/item/CS_URS_2024_02/735111810</t>
  </si>
  <si>
    <t>(12*20*0,27)+(18*20*0,27)</t>
  </si>
  <si>
    <t>735152251</t>
  </si>
  <si>
    <t>Otopné těleso panelové VK jednodeskové 1 přídavná přestupní plocha výška/délka 500/400 mm výkon 343 W</t>
  </si>
  <si>
    <t>-1073989317</t>
  </si>
  <si>
    <t>Otopná tělesa panelová VK jednodesková PN 1,0 MPa, T do 110°C s jednou přídavnou přestupní plochou výšky tělesa 500 mm stavební délky / výkonu 400 mm / 343 W</t>
  </si>
  <si>
    <t>https://podminky.urs.cz/item/CS_URS_2024_02/735152251</t>
  </si>
  <si>
    <t>735152255</t>
  </si>
  <si>
    <t>Otopné těleso panelové VK jednodeskové 1 přídavná přestupní plocha výška/délka 500/800 mm výkon 686 W</t>
  </si>
  <si>
    <t>-2130652210</t>
  </si>
  <si>
    <t>Otopná tělesa panelová VK jednodesková PN 1,0 MPa, T do 110°C s jednou přídavnou přestupní plochou výšky tělesa 500 mm stavební délky / výkonu 800 mm / 686 W</t>
  </si>
  <si>
    <t>https://podminky.urs.cz/item/CS_URS_2024_02/735152255</t>
  </si>
  <si>
    <t>735152258</t>
  </si>
  <si>
    <t>Otopné těleso panelové VK jednodeskové 1 přídavná přestupní plocha výška/délka 500/1100 mm výkon 944W</t>
  </si>
  <si>
    <t>1570254096</t>
  </si>
  <si>
    <t>Otopná tělesa panelová VK jednodesková PN 1,0 MPa, T do 110°C s jednou přídavnou přestupní plochou výšky tělesa 500 mm stavební délky / výkonu 1100 mm / 944 W</t>
  </si>
  <si>
    <t>https://podminky.urs.cz/item/CS_URS_2024_02/735152258</t>
  </si>
  <si>
    <t>735152451</t>
  </si>
  <si>
    <t>Otopné těleso panelové VK dvoudeskové 1 přídavná přestupní plocha výška/délka 500/400 mm výkon 447 W</t>
  </si>
  <si>
    <t>-1872510728</t>
  </si>
  <si>
    <t>Otopná tělesa panelová VK dvoudesková PN 1,0 MPa, T do 110°C s jednou přídavnou přestupní plochou výšky tělesa 500 mm stavební délky / výkonu 400 mm / 447 W</t>
  </si>
  <si>
    <t>https://podminky.urs.cz/item/CS_URS_2024_02/735152451</t>
  </si>
  <si>
    <t>1+1</t>
  </si>
  <si>
    <t>735152458</t>
  </si>
  <si>
    <t>Otopné těleso panelové VK dvoudeskové 1 přídavná přestupní plocha výška/délka 500/1100 mm výkon 1229 W</t>
  </si>
  <si>
    <t>-68724608</t>
  </si>
  <si>
    <t>Otopná tělesa panelová VK dvoudesková PN 1,0 MPa, T do 110°C s jednou přídavnou přestupní plochou výšky tělesa 500 mm stavební délky / výkonu 1100 mm / 1229 W</t>
  </si>
  <si>
    <t>https://podminky.urs.cz/item/CS_URS_2024_02/735152458</t>
  </si>
  <si>
    <t>735152460</t>
  </si>
  <si>
    <t>Otopné těleso panelové VK dvoudeskové 1 přídavná přestupní plocha výška/délka 500/1400 mm výkon 1564 W</t>
  </si>
  <si>
    <t>-366629090</t>
  </si>
  <si>
    <t>Otopná tělesa panelová VK dvoudesková PN 1,0 MPa, T do 110°C s jednou přídavnou přestupní plochou výšky tělesa 500 mm stavební délky / výkonu 1400 mm / 1564 W</t>
  </si>
  <si>
    <t>https://podminky.urs.cz/item/CS_URS_2024_02/735152460</t>
  </si>
  <si>
    <t>735152461</t>
  </si>
  <si>
    <t>Otopné těleso panelové VK dvoudeskové 1 přídavná přestupní plocha výška/délka 500/1600 mm výkon 1787 W</t>
  </si>
  <si>
    <t>2022450404</t>
  </si>
  <si>
    <t>Otopná tělesa panelová VK dvoudesková PN 1,0 MPa, T do 110°C s jednou přídavnou přestupní plochou výšky tělesa 500 mm stavební délky / výkonu 1600 mm / 1787 W</t>
  </si>
  <si>
    <t>https://podminky.urs.cz/item/CS_URS_2024_02/735152461</t>
  </si>
  <si>
    <t>1+3</t>
  </si>
  <si>
    <t>735152552</t>
  </si>
  <si>
    <t>Otopné těleso panelové VK dvoudeskové 2 přídavné přestupní plochy výška/délka 500/500 mm výkon 726 W</t>
  </si>
  <si>
    <t>-208659556</t>
  </si>
  <si>
    <t>Otopná tělesa panelová VK dvoudesková PN 1,0 MPa, T do 110°C se dvěma přídavnými přestupními plochami výšky tělesa 500 mm stavební délky / výkonu 500 mm / 726 W</t>
  </si>
  <si>
    <t>https://podminky.urs.cz/item/CS_URS_2024_02/735152552</t>
  </si>
  <si>
    <t>735152558</t>
  </si>
  <si>
    <t>Otopné těleso panelové VK dvoudeskové 2 přídavné přestupní plochy výška/délka 500/1100 mm výkon 1597 W</t>
  </si>
  <si>
    <t>2073333129</t>
  </si>
  <si>
    <t>Otopná tělesa panelová VK dvoudesková PN 1,0 MPa, T do 110°C se dvěma přídavnými přestupními plochami výšky tělesa 500 mm stavební délky / výkonu 1100 mm / 1597 W</t>
  </si>
  <si>
    <t>https://podminky.urs.cz/item/CS_URS_2024_02/735152558</t>
  </si>
  <si>
    <t>735152560</t>
  </si>
  <si>
    <t>Otopné těleso panelové VK dvoudeskové 2 přídavné přestupní plochy výška/délka 500/1400 mm výkon 2033 W</t>
  </si>
  <si>
    <t>1540886892</t>
  </si>
  <si>
    <t>Otopná tělesa panelová VK dvoudesková PN 1,0 MPa, T do 110°C se dvěma přídavnými přestupními plochami výšky tělesa 500 mm stavební délky / výkonu 1400 mm / 2033 W</t>
  </si>
  <si>
    <t>https://podminky.urs.cz/item/CS_URS_2024_02/735152560</t>
  </si>
  <si>
    <t>735152561</t>
  </si>
  <si>
    <t>Otopné těleso panelové VK dvoudeskové 2 přídavné přestupní plochy výška/délka 500/1600 mm výkon 2323 W</t>
  </si>
  <si>
    <t>1186951839</t>
  </si>
  <si>
    <t>Otopná tělesa panelová VK dvoudesková PN 1,0 MPa, T do 110°C se dvěma přídavnými přestupními plochami výšky tělesa 500 mm stavební délky / výkonu 1600 mm / 2323 W</t>
  </si>
  <si>
    <t>https://podminky.urs.cz/item/CS_URS_2024_02/735152561</t>
  </si>
  <si>
    <t>1+2</t>
  </si>
  <si>
    <t>735152562</t>
  </si>
  <si>
    <t>Otopné těleso panelové VK dvoudeskové 2 přídavné přestupní plochy výška/délka 500/1800 mm výkon 2614 W</t>
  </si>
  <si>
    <t>-1252200122</t>
  </si>
  <si>
    <t>Otopná tělesa panelová VK dvoudesková PN 1,0 MPa, T do 110°C se dvěma přídavnými přestupními plochami výšky tělesa 500 mm stavební délky / výkonu 1800 mm / 2614 W</t>
  </si>
  <si>
    <t>https://podminky.urs.cz/item/CS_URS_2024_02/735152562</t>
  </si>
  <si>
    <t>735152591</t>
  </si>
  <si>
    <t>Otopné těleso panelové VK dvoudeskové 2 přídavné přestupní plochy výška/délka 900/400 mm výkon 925 W</t>
  </si>
  <si>
    <t>1988361307</t>
  </si>
  <si>
    <t>Otopná tělesa panelová VK dvoudesková PN 1,0 MPa, T do 110°C se dvěma přídavnými přestupními plochami výšky tělesa 900 mm stavební délky / výkonu 400 mm / 925 W</t>
  </si>
  <si>
    <t>https://podminky.urs.cz/item/CS_URS_2024_02/735152591</t>
  </si>
  <si>
    <t>735152655</t>
  </si>
  <si>
    <t>Otopné těleso panelové VK třídeskové 3 přídavné přestupní plochy výška/délka 500/800 mm výkon 1663 W</t>
  </si>
  <si>
    <t>-1342679255</t>
  </si>
  <si>
    <t>Otopná tělesa panelová VK třídesková PN 1,0 MPa, T do 110°C se třemi přídavnými přestupními plochami výšky tělesa 500 mm stavební délky / výkonu 800 mm / 1663 W</t>
  </si>
  <si>
    <t>https://podminky.urs.cz/item/CS_URS_2024_02/735152655</t>
  </si>
  <si>
    <t>735152692</t>
  </si>
  <si>
    <t>Otopné těleso panelové VK třídeskové 3 přídavné přestupní plochy výška/délka 900/500 mm výkon 1664 W</t>
  </si>
  <si>
    <t>-1199473245</t>
  </si>
  <si>
    <t>Otopná tělesa panelová VK třídesková PN 1,0 MPa, T do 110°C se třemi přídavnými přestupními plochami výšky tělesa 900 mm stavební délky / výkonu 500 mm / 1664 W</t>
  </si>
  <si>
    <t>https://podminky.urs.cz/item/CS_URS_2024_02/735152692</t>
  </si>
  <si>
    <t>735191910</t>
  </si>
  <si>
    <t>Napuštění vody do otopných těles</t>
  </si>
  <si>
    <t>-1809570081</t>
  </si>
  <si>
    <t>Ostatní opravy otopných těles napuštění vody do otopného systému včetně potrubí (bez kotle a ohříváků) otopných těles</t>
  </si>
  <si>
    <t>https://podminky.urs.cz/item/CS_URS_2024_02/735191910</t>
  </si>
  <si>
    <t>735291800</t>
  </si>
  <si>
    <t>Demontáž konzoly nebo držáku otopných těles, registrů nebo konvektorů do odpadu</t>
  </si>
  <si>
    <t>-484302175</t>
  </si>
  <si>
    <t>Demontáž konzol nebo držáků otopných těles, registrů, konvektorů do odpadu</t>
  </si>
  <si>
    <t>https://podminky.urs.cz/item/CS_URS_2024_02/735291800</t>
  </si>
  <si>
    <t>(12+18)*4</t>
  </si>
  <si>
    <t>735494811</t>
  </si>
  <si>
    <t>Vypuštění vody z otopných těles</t>
  </si>
  <si>
    <t>-1705843766</t>
  </si>
  <si>
    <t>Vypuštění vody z otopných soustav bez kotlů, ohříváků, zásobníků a nádrží</t>
  </si>
  <si>
    <t>https://podminky.urs.cz/item/CS_URS_2024_02/735494811</t>
  </si>
  <si>
    <t>998735101</t>
  </si>
  <si>
    <t>Přesun hmot tonážní pro otopná tělesa v objektech v do 6 m</t>
  </si>
  <si>
    <t>-267069673</t>
  </si>
  <si>
    <t>Přesun hmot pro otopná tělesa stanovený z hmotnosti přesunovaného materiálu vodorovná dopravní vzdálenost do 50 m základní v objektech výšky do 6 m</t>
  </si>
  <si>
    <t>https://podminky.urs.cz/item/CS_URS_2024_02/998735101</t>
  </si>
  <si>
    <t>783614651</t>
  </si>
  <si>
    <t>Základní antikorozní jednonásobný syntetický potrubí DN do 50 mm</t>
  </si>
  <si>
    <t>-719311906</t>
  </si>
  <si>
    <t>Základní antikorozní nátěr armatur a kovových potrubí jednonásobný potrubí do DN 50 mm syntetický standardní</t>
  </si>
  <si>
    <t>https://podminky.urs.cz/item/CS_URS_2024_02/783614651</t>
  </si>
  <si>
    <t>783617615</t>
  </si>
  <si>
    <t>Krycí dvojnásobný syntetický tepelně odolný nátěr potrubí DN do 50 mm</t>
  </si>
  <si>
    <t>-1585865505</t>
  </si>
  <si>
    <t>Krycí nátěr (email) armatur a kovových potrubí potrubí do DN 50 mm dvojnásobný syntetický tepelně odolný</t>
  </si>
  <si>
    <t>https://podminky.urs.cz/item/CS_URS_2024_02/783617615</t>
  </si>
  <si>
    <t>Práce a dodávky M</t>
  </si>
  <si>
    <t>23-M</t>
  </si>
  <si>
    <t>Montáže potrubí</t>
  </si>
  <si>
    <t>230120041</t>
  </si>
  <si>
    <t>Čištění potrubí profukováním nebo proplachováním DN 32</t>
  </si>
  <si>
    <t>1063957712</t>
  </si>
  <si>
    <t>https://podminky.urs.cz/item/CS_URS_2024_02/230120041</t>
  </si>
  <si>
    <t>OST</t>
  </si>
  <si>
    <t>Ostatní</t>
  </si>
  <si>
    <t>OSTvp1</t>
  </si>
  <si>
    <t>Topná zkouška</t>
  </si>
  <si>
    <t>hod</t>
  </si>
  <si>
    <t>1269134275</t>
  </si>
  <si>
    <t>OSTvp2</t>
  </si>
  <si>
    <t>Výstupní revize všech instalovaných zařízení pro vytápění</t>
  </si>
  <si>
    <t>1374723198</t>
  </si>
  <si>
    <t>OSTvp3</t>
  </si>
  <si>
    <t>Koordinace řemesel</t>
  </si>
  <si>
    <t>-1762552720</t>
  </si>
  <si>
    <t>Koordinace řemesel s ohledem na časové možnosti odstávky systému</t>
  </si>
  <si>
    <t>OSTvp4</t>
  </si>
  <si>
    <t>Zednické přípomoce, zřízení prostupů včetně zapravení</t>
  </si>
  <si>
    <t>-495094171</t>
  </si>
  <si>
    <t>OSTvp5</t>
  </si>
  <si>
    <t>Zaškolení obsluhy</t>
  </si>
  <si>
    <t>47035957</t>
  </si>
  <si>
    <t>OSTvp6</t>
  </si>
  <si>
    <t>Zkušební provoz</t>
  </si>
  <si>
    <t>2101569249</t>
  </si>
  <si>
    <t>Zkušební provoz
- spuštění a vyladění systému vytápění, MaR apod.</t>
  </si>
  <si>
    <t>OSTvp7</t>
  </si>
  <si>
    <t>Prohlídka stávajících rozvodů, stávajícího zapojení apod.</t>
  </si>
  <si>
    <t>404874982</t>
  </si>
  <si>
    <t>XOSTvp8</t>
  </si>
  <si>
    <t>Kompletní zaregulování systému vytápění</t>
  </si>
  <si>
    <t>kpl</t>
  </si>
  <si>
    <t>512</t>
  </si>
  <si>
    <t>737510194</t>
  </si>
  <si>
    <t>Zaregulování otopných těles pomocí přednastavení termostatického ventilu na základě výpočtu stupně přednastavení.
Kontrolní výpočet stupně přednastavení termostatického ventilu na základě skutečného provedení tras potrubí.</t>
  </si>
  <si>
    <t>D.1.4.3 - Vzduchotechnika, chlazení</t>
  </si>
  <si>
    <t>Ing. Ladislav Váňa</t>
  </si>
  <si>
    <t>D1 - zařízení č. 1 - chlazení ordinací ve 2.NP</t>
  </si>
  <si>
    <t>D2 - zařízení č. 2 - větrání sociálních zařízení v 1.NP a 2.NP</t>
  </si>
  <si>
    <t>D3 - zařízení č. 3 - větrání WC v 1.NP a 2.NP</t>
  </si>
  <si>
    <t>D4 - zařízení č. 4 - větrání chodeb v 1.NP a 2.NP</t>
  </si>
  <si>
    <t>D5 - zařízení společné</t>
  </si>
  <si>
    <t>D1</t>
  </si>
  <si>
    <t>zařízení č. 1 - chlazení ordinací ve 2.NP</t>
  </si>
  <si>
    <t>Pol33</t>
  </si>
  <si>
    <t>venkovní kondenzační jednotka MULTISPLIT 5+1</t>
  </si>
  <si>
    <t>Pol34</t>
  </si>
  <si>
    <t>vnitřní chladicí nástěnná jednotka (m.č. 1.12)</t>
  </si>
  <si>
    <t>Pol35</t>
  </si>
  <si>
    <t>vnitřní chladicí nástěnná jednotka (m.č. 2.16, 2.17, 2.18, 2.19)</t>
  </si>
  <si>
    <t>Pol36</t>
  </si>
  <si>
    <t>chladovody do pr. 6,35/9,52 mm (20m + 9m + 5m + 9m + 13m + 14m + 15m)</t>
  </si>
  <si>
    <t>Pol37</t>
  </si>
  <si>
    <t>šéfmontáž  a zprovoznění zař.č. 1.1</t>
  </si>
  <si>
    <t>D2</t>
  </si>
  <si>
    <t>zařízení č. 2 - větrání sociálních zařízení v 1.NP a 2.NP</t>
  </si>
  <si>
    <t>Pol38</t>
  </si>
  <si>
    <t>potrubní zvukově izolovaný ventilátor pr. 200 mm</t>
  </si>
  <si>
    <t>Pol39</t>
  </si>
  <si>
    <t>potrubní zvukově izolovaný ventilátor pr. 100 mm</t>
  </si>
  <si>
    <t>Pol40</t>
  </si>
  <si>
    <t>Pol41</t>
  </si>
  <si>
    <t>tlumič hluku pr. 200, dl. 0,6 m</t>
  </si>
  <si>
    <t>Pol42</t>
  </si>
  <si>
    <t>tlumič hluku pr. 100, dl. 0,6 m</t>
  </si>
  <si>
    <t>Pol43</t>
  </si>
  <si>
    <t>zpětná klapka pr. 200 mm</t>
  </si>
  <si>
    <t>Pol44</t>
  </si>
  <si>
    <t>zpětná klapka pr. 100 mm</t>
  </si>
  <si>
    <t>Pol45</t>
  </si>
  <si>
    <t>odvodní talířový ventil kovový pr. 160 mm</t>
  </si>
  <si>
    <t>Pol46</t>
  </si>
  <si>
    <t>odvodní talířový ventil kovový pr. 125 mm</t>
  </si>
  <si>
    <t>Pol47</t>
  </si>
  <si>
    <t>odvodní talířový ventil kovový pr. 100 mm</t>
  </si>
  <si>
    <t>Pol48</t>
  </si>
  <si>
    <t>stěnová mřížka 300x200 mm</t>
  </si>
  <si>
    <t>Pol49</t>
  </si>
  <si>
    <t>ohebná zvukově izolovaná hadice pr. 160 mm (3x 1,5m)</t>
  </si>
  <si>
    <t>Pol50</t>
  </si>
  <si>
    <t>ohebná zvukově izolovaná hadice pr. 125 mm (1x 1,5m)</t>
  </si>
  <si>
    <t>Pol51</t>
  </si>
  <si>
    <t>ohebná zvukově izolovaná hadice pr. 100 mm (9x 1,5m)</t>
  </si>
  <si>
    <t>Pol52</t>
  </si>
  <si>
    <t>potrubí kruhové těsné - s gumovým těsněním z pozinkovaného plechu, vč. mont. mater., do pr. 200 mm / 30% (6m + 8m + 6m + 8m +7m)</t>
  </si>
  <si>
    <t>Pol53</t>
  </si>
  <si>
    <t>potrubí čtyřhranné sk.I, vč. mont. mater., do obvodu 1 000 mm / 0% (1m)</t>
  </si>
  <si>
    <t>D3</t>
  </si>
  <si>
    <t>zařízení č. 3 - větrání WC v 1.NP a 2.NP</t>
  </si>
  <si>
    <t>Pol22</t>
  </si>
  <si>
    <t>stěnový radiální ventilátor pr. 100 mm</t>
  </si>
  <si>
    <t>Pol54</t>
  </si>
  <si>
    <t>Pol55</t>
  </si>
  <si>
    <t>ohebná zvukově izolovaná hadice pr. 100 mm (7x 1,5m)</t>
  </si>
  <si>
    <t>Pol56</t>
  </si>
  <si>
    <t>potrubí kruhové těsné - s gumovým těsněním z pozinkovaného plechu, vč. mont. mater. do pr. 100 mm / 30% (4m + 3m + 3m)</t>
  </si>
  <si>
    <t>D4</t>
  </si>
  <si>
    <t>zařízení č. 4 - větrání chodeb v 1.NP a 2.NP</t>
  </si>
  <si>
    <t>Pol26</t>
  </si>
  <si>
    <t>požární ventil pr. 160 mm</t>
  </si>
  <si>
    <t>Pol57</t>
  </si>
  <si>
    <t>potrubí kruhové těsné - s gumovým těsněním z pozinkovaného plechu, vč. mont. mater. do pr. 160 mm / 30% (2m + 5m)</t>
  </si>
  <si>
    <t>Pol58</t>
  </si>
  <si>
    <t>potrubí čtyřhranné sk.I, vč. mont. mater. do obvodu 1 300 mm / 0% (3m)</t>
  </si>
  <si>
    <t>D5</t>
  </si>
  <si>
    <t>zařízení společné</t>
  </si>
  <si>
    <t>Pol29</t>
  </si>
  <si>
    <t>montáž</t>
  </si>
  <si>
    <t>Pol30</t>
  </si>
  <si>
    <t>mechanické zaregulování a zprovoznění VZT zařízení</t>
  </si>
  <si>
    <t>Pol31</t>
  </si>
  <si>
    <t>mechanismy</t>
  </si>
  <si>
    <t>Pol32</t>
  </si>
  <si>
    <t>doprava</t>
  </si>
  <si>
    <t>km</t>
  </si>
  <si>
    <t>D.1.4.4 - Elektroinstalace</t>
  </si>
  <si>
    <t>Praha</t>
  </si>
  <si>
    <t xml:space="preserve"> Jiří Provazník</t>
  </si>
  <si>
    <t xml:space="preserve"> Studio A s. r. o. </t>
  </si>
  <si>
    <t xml:space="preserve">    741 - Elektroinstalace - silnoproud</t>
  </si>
  <si>
    <t xml:space="preserve">    742 - Elektroinstalace - slaboproud</t>
  </si>
  <si>
    <t xml:space="preserve">    21-M - Elektromontáže</t>
  </si>
  <si>
    <t xml:space="preserve">    22-M - Montáže technologických zařízení pro dopravní stavby</t>
  </si>
  <si>
    <t xml:space="preserve">    46-M - Zemní práce při extr.mont.pracích</t>
  </si>
  <si>
    <t xml:space="preserve">    58-M - Revize vyhrazených technických zařízení</t>
  </si>
  <si>
    <t>HZS - Hodinové zúčtovací sazby</t>
  </si>
  <si>
    <t>741</t>
  </si>
  <si>
    <t>Elektroinstalace - silnoproud</t>
  </si>
  <si>
    <t>741110001</t>
  </si>
  <si>
    <t>Montáž trubek elektroinstalačních s nasunutím nebo našroubováním do krabic plastových tuhých, uložených pevně, vnější Ø přes 16 do 23 mm</t>
  </si>
  <si>
    <t>1596866851</t>
  </si>
  <si>
    <t>https://podminky.urs.cz/item/CS_URS_2024_02/741110001</t>
  </si>
  <si>
    <t>34571534</t>
  </si>
  <si>
    <t>trubka elektroinstalační plastová tuhá lehce odolná D 18,3/20mm</t>
  </si>
  <si>
    <t>2012739823</t>
  </si>
  <si>
    <t>380*1,05 "Přepočtené koeficientem množství</t>
  </si>
  <si>
    <t>741110042</t>
  </si>
  <si>
    <t>Montáž trubek elektroinstalačních s nasunutím nebo našroubováním do krabic plastových ohebných, uložených pevně, vnější Ø přes 23 do 35 mm</t>
  </si>
  <si>
    <t>237256015</t>
  </si>
  <si>
    <t>https://podminky.urs.cz/item/CS_URS_2024_02/741110042</t>
  </si>
  <si>
    <t>34571350</t>
  </si>
  <si>
    <t>trubka elektroinstalační ohebná dvouplášťová korugovaná HDPE+LDPE (chránička) D 32/40mm</t>
  </si>
  <si>
    <t>195097150</t>
  </si>
  <si>
    <t>68*1,05 "Přepočtené koeficientem množství</t>
  </si>
  <si>
    <t>741110043</t>
  </si>
  <si>
    <t>Montáž trubek elektroinstalačních s nasunutím nebo našroubováním do krabic plastových ohebných, uložených pevně, vnější Ø přes 35 mm</t>
  </si>
  <si>
    <t>-1835260946</t>
  </si>
  <si>
    <t>https://podminky.urs.cz/item/CS_URS_2024_02/741110043</t>
  </si>
  <si>
    <t>34571066</t>
  </si>
  <si>
    <t>trubka elektroinstalační ohebná z PVC bílá d 48mm</t>
  </si>
  <si>
    <t>1705152404</t>
  </si>
  <si>
    <t>46*1,05 "Přepočtené koeficientem množství</t>
  </si>
  <si>
    <t>10.044.057</t>
  </si>
  <si>
    <t>GYPSTREND  Sádra balená stavební 30kg šedá</t>
  </si>
  <si>
    <t>kg</t>
  </si>
  <si>
    <t>-1177835049</t>
  </si>
  <si>
    <t>741112001</t>
  </si>
  <si>
    <t>Montáž krabic elektroinstalačních bez napojení na trubky a lišty, demontáže a montáže víčka a přístroje protahovacích nebo odbočných zapuštěných plastových kruhových do zdiva</t>
  </si>
  <si>
    <t>-525722748</t>
  </si>
  <si>
    <t>https://podminky.urs.cz/item/CS_URS_2024_02/741112001</t>
  </si>
  <si>
    <t>34571451</t>
  </si>
  <si>
    <t>krabice pod omítku PVC přístrojová kruhová D 70mm hluboká</t>
  </si>
  <si>
    <t>-1260895551</t>
  </si>
  <si>
    <t>-1302646313</t>
  </si>
  <si>
    <t>34571450</t>
  </si>
  <si>
    <t>krabice pod omítku PVC přístrojová kruhová D 70mm</t>
  </si>
  <si>
    <t>1997104162</t>
  </si>
  <si>
    <t>741112101</t>
  </si>
  <si>
    <t>Montáž krabic elektroinstalačních bez napojení na trubky a lišty, demontáže a montáže víčka a přístroje rozvodek se zapojením vodičů na svorkovnici zapuštěných plastových kruhových do zdiva</t>
  </si>
  <si>
    <t>-2115633696</t>
  </si>
  <si>
    <t>https://podminky.urs.cz/item/CS_URS_2024_02/741112101</t>
  </si>
  <si>
    <t>34571563</t>
  </si>
  <si>
    <t>krabice pod omítku PVC odbočná kruhová D 100mm s víčkem a svorkovnicí</t>
  </si>
  <si>
    <t>-2072518482</t>
  </si>
  <si>
    <t>55453047</t>
  </si>
  <si>
    <t>34571521</t>
  </si>
  <si>
    <t>krabice pod omítku PVC odbočná kruhová D 70mm s víčkem a svorkovnicí</t>
  </si>
  <si>
    <t>2139412252</t>
  </si>
  <si>
    <t>741120001</t>
  </si>
  <si>
    <t>Montáž vodičů izolovaných měděných bez ukončení uložených pod omítku plných a laněných (např. CY), průřezu žíly 0,35 až 6 mm2</t>
  </si>
  <si>
    <t>-1013887942</t>
  </si>
  <si>
    <t>https://podminky.urs.cz/item/CS_URS_2024_02/741120001</t>
  </si>
  <si>
    <t>34141026</t>
  </si>
  <si>
    <t>vodič propojovací flexibilní jádro Cu lanované izolace PVC 450/750V (H07V-K) 1x4mm2</t>
  </si>
  <si>
    <t>-833921811</t>
  </si>
  <si>
    <t>452*1,15 "Přepočtené koeficientem množství</t>
  </si>
  <si>
    <t>741120003</t>
  </si>
  <si>
    <t>Montáž vodičů izolovaných měděných bez ukončení uložených pod omítku plných a laněných (např. CY), průřezu žíly 10 až 16 mm2</t>
  </si>
  <si>
    <t>900491895</t>
  </si>
  <si>
    <t>https://podminky.urs.cz/item/CS_URS_2024_02/741120003</t>
  </si>
  <si>
    <t>34141142</t>
  </si>
  <si>
    <t>vodič propojovací jádro Cu lanované izolace PVC 450/750V (H07V-R) 1x16mm2</t>
  </si>
  <si>
    <t>-738989580</t>
  </si>
  <si>
    <t>136*1,15 "Přepočtené koeficientem množství</t>
  </si>
  <si>
    <t>2012302054</t>
  </si>
  <si>
    <t>34141028</t>
  </si>
  <si>
    <t>vodič propojovací flexibilní jádro Cu lanované izolace PVC 450/750V (H07V-K) 1x10mm2</t>
  </si>
  <si>
    <t>1910925496</t>
  </si>
  <si>
    <t>40*1,15 "Přepočtené koeficientem množství</t>
  </si>
  <si>
    <t>741122001</t>
  </si>
  <si>
    <t>Montáž kabelů měděných bez ukončení uložených pod omítku plných plochých nebo bezhalogenových (např. CYKYLo) počtu a průřezu žil 2x1 až 1,5 mm2</t>
  </si>
  <si>
    <t>1562510649</t>
  </si>
  <si>
    <t>https://podminky.urs.cz/item/CS_URS_2024_02/741122001</t>
  </si>
  <si>
    <t>34109511</t>
  </si>
  <si>
    <t>kabel instalační plochý jádro Cu plné izolace PVC plášť PVC 450/750V (CYKYLo) 2x1,5mm2</t>
  </si>
  <si>
    <t>1843599692</t>
  </si>
  <si>
    <t>416*1,15 "Přepočtené koeficientem množství</t>
  </si>
  <si>
    <t>741122005</t>
  </si>
  <si>
    <t>Montáž kabelů měděných bez ukončení uložených pod omítku plných plochých nebo bezhalogenových (např. CYKYLo) počtu a průřezu žil 3x1 až 2,5 mm2</t>
  </si>
  <si>
    <t>765332392</t>
  </si>
  <si>
    <t>https://podminky.urs.cz/item/CS_URS_2024_02/741122005</t>
  </si>
  <si>
    <t>34109513</t>
  </si>
  <si>
    <t>kabel instalační plochý jádro Cu plné izolace PVC plášť PVC 450/750V (CYKYLo) 3x1,5mm2</t>
  </si>
  <si>
    <t>-730409505</t>
  </si>
  <si>
    <t>1068*1,15 "Přepočtené koeficientem množství</t>
  </si>
  <si>
    <t>780899444</t>
  </si>
  <si>
    <t>34109517</t>
  </si>
  <si>
    <t>kabel instalační plochý jádro Cu plné izolace PVC plášť PVC 450/750V (CYKYLo) 3x2,5mm2</t>
  </si>
  <si>
    <t>1676726714</t>
  </si>
  <si>
    <t>2306*1,15 "Přepočtené koeficientem množství</t>
  </si>
  <si>
    <t>741122143</t>
  </si>
  <si>
    <t>Montáž kabelů měděných bez ukončení uložených v trubkách zatažených plných kulatých nebo bezhalogenových (např. CYKY) počtu a průřezu žil 5x4 až 6 mm2</t>
  </si>
  <si>
    <t>-1267230123</t>
  </si>
  <si>
    <t>https://podminky.urs.cz/item/CS_URS_2024_02/741122143</t>
  </si>
  <si>
    <t>34111100</t>
  </si>
  <si>
    <t>kabel instalační jádro Cu plné izolace PVC plášť PVC 450/750V (CYKY) 5x6mm2</t>
  </si>
  <si>
    <t>1877577747</t>
  </si>
  <si>
    <t>741122159</t>
  </si>
  <si>
    <t>Montáž kabelů měděných bez ukončení uložených v trubkách zatažených plných kulatých nebo bezhalogenových (např. CYKY) počtu a průřezu žil 5x25 až 35mm2</t>
  </si>
  <si>
    <t>-1441758425</t>
  </si>
  <si>
    <t>https://podminky.urs.cz/item/CS_URS_2024_02/741122159</t>
  </si>
  <si>
    <t>34113134</t>
  </si>
  <si>
    <t>kabel silový jádro Cu izolace PVC plášť PVC 0,6/1kV (1-CYKY) 5x25mm2</t>
  </si>
  <si>
    <t>2041606030</t>
  </si>
  <si>
    <t>12*1,15 "Přepočtené koeficientem množství</t>
  </si>
  <si>
    <t>124</t>
  </si>
  <si>
    <t>741130003</t>
  </si>
  <si>
    <t>Ukončení vodičů izolovaných s označením a zapojením v rozváděči nebo na přístroji, průřezu žíly do 4 mm2</t>
  </si>
  <si>
    <t>-545563227</t>
  </si>
  <si>
    <t>https://podminky.urs.cz/item/CS_URS_2024_02/741130003</t>
  </si>
  <si>
    <t>123</t>
  </si>
  <si>
    <t>741130005</t>
  </si>
  <si>
    <t>Ukončení vodičů izolovaných s označením a zapojením v rozváděči nebo na přístroji, průřezu žíly do 10 mm2</t>
  </si>
  <si>
    <t>-2088107021</t>
  </si>
  <si>
    <t>https://podminky.urs.cz/item/CS_URS_2024_02/741130005</t>
  </si>
  <si>
    <t>122</t>
  </si>
  <si>
    <t>741130006</t>
  </si>
  <si>
    <t>Ukončení vodičů izolovaných s označením a zapojením v rozváděči nebo na přístroji, průřezu žíly do 16 mm2</t>
  </si>
  <si>
    <t>-667427995</t>
  </si>
  <si>
    <t>https://podminky.urs.cz/item/CS_URS_2024_02/741130006</t>
  </si>
  <si>
    <t>121</t>
  </si>
  <si>
    <t>741130007</t>
  </si>
  <si>
    <t>Ukončení vodičů izolovaných s označením a zapojením v rozváděči nebo na přístroji, průřezu žíly do 25 mm2</t>
  </si>
  <si>
    <t>666517829</t>
  </si>
  <si>
    <t>https://podminky.urs.cz/item/CS_URS_2024_02/741130007</t>
  </si>
  <si>
    <t>741210002</t>
  </si>
  <si>
    <t>Montáž rozvodnic oceloplechových nebo plastových bez zapojení vodičů běžných, hmotnosti do 50 kg</t>
  </si>
  <si>
    <t>1876011056</t>
  </si>
  <si>
    <t>https://podminky.urs.cz/item/CS_URS_2024_02/741210002</t>
  </si>
  <si>
    <t>RMAT0001</t>
  </si>
  <si>
    <t>doplnění rozváděče R1.1 podle výkresu č. D.1.4.07</t>
  </si>
  <si>
    <t>-1133229838</t>
  </si>
  <si>
    <t>741210003</t>
  </si>
  <si>
    <t>Montáž rozvodnic oceloplechových nebo plastových bez zapojení vodičů běžných, hmotnosti do 100 kg</t>
  </si>
  <si>
    <t>1272947861</t>
  </si>
  <si>
    <t>https://podminky.urs.cz/item/CS_URS_2024_02/741210003</t>
  </si>
  <si>
    <t>RMAT0002</t>
  </si>
  <si>
    <t>rozváděč R2.1 - výkres D1.4.07</t>
  </si>
  <si>
    <t>-1404694007</t>
  </si>
  <si>
    <t>741210813</t>
  </si>
  <si>
    <t>Demontáž rozvodnic plastových, uložených pod omítkou, krytí do IPx 4, plochy přes 0,2 m2</t>
  </si>
  <si>
    <t>-1283846996</t>
  </si>
  <si>
    <t>https://podminky.urs.cz/item/CS_URS_2024_02/741210813</t>
  </si>
  <si>
    <t>741310042</t>
  </si>
  <si>
    <t>Montáž spínačů jedno nebo dvoupólových nástěnných se zapojením vodičů, pro prostředí venkovní nebo mokré přepínačů, řazení 6-střídavých</t>
  </si>
  <si>
    <t>-2020482189</t>
  </si>
  <si>
    <t>https://podminky.urs.cz/item/CS_URS_2024_02/741310042</t>
  </si>
  <si>
    <t>34535032</t>
  </si>
  <si>
    <t>přepínač nástěnný střídavý, řazení 6, Al, IP66, šroubové svorky</t>
  </si>
  <si>
    <t>305274636</t>
  </si>
  <si>
    <t>741310101</t>
  </si>
  <si>
    <t>Montáž spínačů jedno nebo dvoupólových polozapuštěných nebo zapuštěných se zapojením vodičů bezšroubové připojení spínačů, řazení 1-jednopólových</t>
  </si>
  <si>
    <t>-837306560</t>
  </si>
  <si>
    <t>https://podminky.urs.cz/item/CS_URS_2024_02/741310101</t>
  </si>
  <si>
    <t>34539010</t>
  </si>
  <si>
    <t>přístroj spínače jednopólového, řazení 1, 1So bezšroubové svorky</t>
  </si>
  <si>
    <t>361891545</t>
  </si>
  <si>
    <t>741310121</t>
  </si>
  <si>
    <t>Montáž spínačů jedno nebo dvoupólových polozapuštěných nebo zapuštěných se zapojením vodičů bezšroubové připojení přepínačů, řazení 5-sériových</t>
  </si>
  <si>
    <t>736212532</t>
  </si>
  <si>
    <t>https://podminky.urs.cz/item/CS_URS_2024_02/741310121</t>
  </si>
  <si>
    <t>34539012</t>
  </si>
  <si>
    <t>přístroj přepínače sériového, řazení 5 bezšroubové svorky</t>
  </si>
  <si>
    <t>1763273777</t>
  </si>
  <si>
    <t>741310122</t>
  </si>
  <si>
    <t>Montáž spínačů jedno nebo dvoupólových polozapuštěných nebo zapuštěných se zapojením vodičů bezšroubové připojení přepínačů, řazení 6-střídavých</t>
  </si>
  <si>
    <t>1225326345</t>
  </si>
  <si>
    <t>https://podminky.urs.cz/item/CS_URS_2024_02/741310122</t>
  </si>
  <si>
    <t>34539013</t>
  </si>
  <si>
    <t>přístroj přepínače střídavého, řazení 6, 6So bezšroubové svorky</t>
  </si>
  <si>
    <t>227889009</t>
  </si>
  <si>
    <t>741310125</t>
  </si>
  <si>
    <t>Montáž spínačů jedno nebo dvoupólových polozapuštěných nebo zapuštěných se zapojením vodičů bezšroubové připojení přepínačů, řazení 6+6-dvojitých střídavých</t>
  </si>
  <si>
    <t>-2118534810</t>
  </si>
  <si>
    <t>https://podminky.urs.cz/item/CS_URS_2024_02/741310125</t>
  </si>
  <si>
    <t>34539017</t>
  </si>
  <si>
    <t>přístroj přepínače střídavého dvojitého, řazení 6+6(6+1) bezšroubové svorky</t>
  </si>
  <si>
    <t>1506389071</t>
  </si>
  <si>
    <t>741310126</t>
  </si>
  <si>
    <t>Montáž spínačů jedno nebo dvoupólových polozapuštěných nebo zapuštěných se zapojením vodičů bezšroubové připojení přepínačů, řazení 7-křížových</t>
  </si>
  <si>
    <t>-561880367</t>
  </si>
  <si>
    <t>https://podminky.urs.cz/item/CS_URS_2024_02/741310126</t>
  </si>
  <si>
    <t>34539014</t>
  </si>
  <si>
    <t>přístroj přepínače křížového, řazení 7, 7So bezšroubové svorky</t>
  </si>
  <si>
    <t>373559028</t>
  </si>
  <si>
    <t>741311004</t>
  </si>
  <si>
    <t>Montáž spínačů speciálních se zapojením vodičů čidla pohybu nástěnného</t>
  </si>
  <si>
    <t>-404848375</t>
  </si>
  <si>
    <t>https://podminky.urs.cz/item/CS_URS_2024_02/741311004</t>
  </si>
  <si>
    <t>40461058</t>
  </si>
  <si>
    <t>čidlo pohybové a prezenční stropní 360°</t>
  </si>
  <si>
    <t>640072457</t>
  </si>
  <si>
    <t>741311805</t>
  </si>
  <si>
    <t>Demontáž spínačů bez zachování funkčnosti (do suti) nástěnných, pro prostředí normální do 10 A, připojení bezšroubové přes 2 svorky do 4 svorek</t>
  </si>
  <si>
    <t>1014243341</t>
  </si>
  <si>
    <t>https://podminky.urs.cz/item/CS_URS_2024_02/741311805</t>
  </si>
  <si>
    <t>741313002</t>
  </si>
  <si>
    <t>Montáž zásuvek domovních se zapojením vodičů bezšroubové připojení polozapuštěných nebo zapuštěných 10/16 A, provedení 2P + PE dvojí zapojení pro průběžnou montáž</t>
  </si>
  <si>
    <t>-1236986935</t>
  </si>
  <si>
    <t>https://podminky.urs.cz/item/CS_URS_2024_02/741313002</t>
  </si>
  <si>
    <t>34555241</t>
  </si>
  <si>
    <t>přístroj zásuvky zápustné jednonásobné, krytka s clonkami, bezšroubové svorky</t>
  </si>
  <si>
    <t>-1535583074</t>
  </si>
  <si>
    <t>741313005</t>
  </si>
  <si>
    <t>Montáž zásuvek domovních se zapojením vodičů bezšroubové připojení polozapuštěných nebo zapuštěných 10/16 A, provedení 2P + PE s ochrannými clonkami a přepěťovou ochranou</t>
  </si>
  <si>
    <t>-1557812693</t>
  </si>
  <si>
    <t>https://podminky.urs.cz/item/CS_URS_2024_02/741313005</t>
  </si>
  <si>
    <t>34555244</t>
  </si>
  <si>
    <t>přístroj zásuvky zápustné jednonásobné s optickou přepěťovou ochranou, krytka s clonkami, bezšroubové svorky</t>
  </si>
  <si>
    <t>1290772737</t>
  </si>
  <si>
    <t>741313083</t>
  </si>
  <si>
    <t>Montáž zásuvek domovních se zapojením vodičů šroubové připojení venkovní nebo mokré, provedení 2P + PE dvojí zapojení pro průběžnou montáž</t>
  </si>
  <si>
    <t>-1815128692</t>
  </si>
  <si>
    <t>https://podminky.urs.cz/item/CS_URS_2024_02/741313083</t>
  </si>
  <si>
    <t>34555248</t>
  </si>
  <si>
    <t>zásuvka nástěnná jednonásobná s víčkem pro průběžnou montáž, IP44, šroubové svorky</t>
  </si>
  <si>
    <t>2125538063</t>
  </si>
  <si>
    <t>34539059</t>
  </si>
  <si>
    <t>rámeček jednonásobný</t>
  </si>
  <si>
    <t>-406915861</t>
  </si>
  <si>
    <t>741315825</t>
  </si>
  <si>
    <t>Demontáž zásuvek bez zachování funkčnosti (do suti) domovních polozapuštěných nebo zapuštěných, pro prostředí normální do 16 A, připojení šroubové 2P+PE pro průběžnou montáž</t>
  </si>
  <si>
    <t>1910236634</t>
  </si>
  <si>
    <t>https://podminky.urs.cz/item/CS_URS_2024_02/741315825</t>
  </si>
  <si>
    <t>741371823</t>
  </si>
  <si>
    <t>Demontáž svítidel bez zachování funkčnosti (do suti) interiérových modulového systému zářivkových, délky přes 1100 mm</t>
  </si>
  <si>
    <t>1495836627</t>
  </si>
  <si>
    <t>https://podminky.urs.cz/item/CS_URS_2024_02/741371823</t>
  </si>
  <si>
    <t>741372021</t>
  </si>
  <si>
    <t>Montáž svítidel s integrovaným zdrojem LED se zapojením vodičů interiérových přisazených nástěnných hranatých nebo kruhových, plochy do 0,09 m2</t>
  </si>
  <si>
    <t>-796441898</t>
  </si>
  <si>
    <t>https://podminky.urs.cz/item/CS_URS_2024_02/741372021</t>
  </si>
  <si>
    <t>RMAT0008</t>
  </si>
  <si>
    <t>Nouzové LED svítidlo 3W/1.hod - piktogram dolů</t>
  </si>
  <si>
    <t>2069060508</t>
  </si>
  <si>
    <t>RMAT0009</t>
  </si>
  <si>
    <t>Nouzové LED svítidlo 3W/1.hod - piktogram hydrant</t>
  </si>
  <si>
    <t>-1316331638</t>
  </si>
  <si>
    <t>RMAT0010</t>
  </si>
  <si>
    <t>Nouzové LED svítidlo 3W/1.hod - piktorgram vpravo</t>
  </si>
  <si>
    <t>-346598319</t>
  </si>
  <si>
    <t>741372022</t>
  </si>
  <si>
    <t>Montáž svítidel s integrovaným zdrojem LED se zapojením vodičů interiérových přisazených nástěnných hranatých nebo kruhových, plochy přes 0,09 do 0,36 m2</t>
  </si>
  <si>
    <t>373559787</t>
  </si>
  <si>
    <t>https://podminky.urs.cz/item/CS_URS_2024_02/741372022</t>
  </si>
  <si>
    <t>RMAT0003</t>
  </si>
  <si>
    <t>Svítidlo stropní typ A - podle knihy svítidel</t>
  </si>
  <si>
    <t>-550869619</t>
  </si>
  <si>
    <t>RMAT0004</t>
  </si>
  <si>
    <t>Svítidlo stropní typ B - podle knihy svítidel</t>
  </si>
  <si>
    <t>642215346</t>
  </si>
  <si>
    <t>RMAT0005</t>
  </si>
  <si>
    <t>Svítidlo stropní typ C - podle knihy svítidel</t>
  </si>
  <si>
    <t>527867343</t>
  </si>
  <si>
    <t>RMAT0006</t>
  </si>
  <si>
    <t>Svítidlo stropní typ E - podle knihy svítidel</t>
  </si>
  <si>
    <t>1731819706</t>
  </si>
  <si>
    <t>RMAT0007</t>
  </si>
  <si>
    <t>Svítidlo stropní typ F - podle knihy svítidel</t>
  </si>
  <si>
    <t>-1729484576</t>
  </si>
  <si>
    <t>741450002</t>
  </si>
  <si>
    <t>Montáž prvků pro vyrovnání potenciálu svorkovnice ekvipotenciálního pospojení</t>
  </si>
  <si>
    <t>-1783636526</t>
  </si>
  <si>
    <t>https://podminky.urs.cz/item/CS_URS_2024_02/741450002</t>
  </si>
  <si>
    <t>34565002</t>
  </si>
  <si>
    <t>svorkovnice ekvipotenciální 200x65mm</t>
  </si>
  <si>
    <t>-1199292009</t>
  </si>
  <si>
    <t>741450003</t>
  </si>
  <si>
    <t>Montáž prvků pro vyrovnání potenciálu zásuvky zapuštěné dvojnásobné</t>
  </si>
  <si>
    <t>-568500020</t>
  </si>
  <si>
    <t>https://podminky.urs.cz/item/CS_URS_2024_02/741450003</t>
  </si>
  <si>
    <t>34565003</t>
  </si>
  <si>
    <t>zásuvka pro vyrovnání potenciálů dvojnásobná, zapuštěná</t>
  </si>
  <si>
    <t>216718432</t>
  </si>
  <si>
    <t>742</t>
  </si>
  <si>
    <t>Elektroinstalace - slaboproud</t>
  </si>
  <si>
    <t>742124002</t>
  </si>
  <si>
    <t>Montáž kabelů datových FTP, UTP, STP pro vnitřní rozvody do trubky</t>
  </si>
  <si>
    <t>-8500967</t>
  </si>
  <si>
    <t>https://podminky.urs.cz/item/CS_URS_2024_02/742124002</t>
  </si>
  <si>
    <t>34121262</t>
  </si>
  <si>
    <t>kabel datový jádro Cu plné plášť PVC (U/UTP) kategorie 5e</t>
  </si>
  <si>
    <t>-410204364</t>
  </si>
  <si>
    <t>2640*1,2 "Přepočtené koeficientem množství</t>
  </si>
  <si>
    <t>742124011</t>
  </si>
  <si>
    <t>Montáž kabelů datových optických pro vnitřní rozvody do trubky zatažením</t>
  </si>
  <si>
    <t>-655447241</t>
  </si>
  <si>
    <t>https://podminky.urs.cz/item/CS_URS_2024_02/742124011</t>
  </si>
  <si>
    <t>34123000</t>
  </si>
  <si>
    <t>kabel datový optický OM2 univerzální 4 vlákna 50/125 plášť LSOH</t>
  </si>
  <si>
    <t>880984138</t>
  </si>
  <si>
    <t>50*1,2 "Přepočtené koeficientem množství</t>
  </si>
  <si>
    <t>742330024</t>
  </si>
  <si>
    <t>Montáž strukturované kabeláže příslušenství a ostatní práce k rozvaděčům patch panelu 24 portů</t>
  </si>
  <si>
    <t>-418787059</t>
  </si>
  <si>
    <t>https://podminky.urs.cz/item/CS_URS_2024_02/742330024</t>
  </si>
  <si>
    <t>742330045</t>
  </si>
  <si>
    <t>Montáž strukturované kabeláže zásuvek datových přisazené na omítku 1 až 6 pozic</t>
  </si>
  <si>
    <t>-1765769248</t>
  </si>
  <si>
    <t>https://podminky.urs.cz/item/CS_URS_2024_02/742330045</t>
  </si>
  <si>
    <t>37451180</t>
  </si>
  <si>
    <t>modul zásuvkový 1xRJ45 osazený 22,5x45mm se záclonkou úhlový UTP Cat5E</t>
  </si>
  <si>
    <t>19814287</t>
  </si>
  <si>
    <t>37451185</t>
  </si>
  <si>
    <t>krabička nástěnná zásuvková pro keystone moduly plast bílá 1 port (neosazený)</t>
  </si>
  <si>
    <t>-289186446</t>
  </si>
  <si>
    <t>34539100</t>
  </si>
  <si>
    <t>rámeček datové zásuvky pro 2 moduly 22,5x45mm</t>
  </si>
  <si>
    <t>1414676262</t>
  </si>
  <si>
    <t>742330101</t>
  </si>
  <si>
    <t>Montáž strukturované kabeláže měření segmentu metalického s vyhotovením protokolu</t>
  </si>
  <si>
    <t>-106342156</t>
  </si>
  <si>
    <t>https://podminky.urs.cz/item/CS_URS_2024_02/742330101</t>
  </si>
  <si>
    <t>742330102</t>
  </si>
  <si>
    <t>Montáž strukturované kabeláže měření segmentu optického, měření útlumu, 2 okna</t>
  </si>
  <si>
    <t>-151035994</t>
  </si>
  <si>
    <t>https://podminky.urs.cz/item/CS_URS_2024_02/742330102</t>
  </si>
  <si>
    <t>742350001</t>
  </si>
  <si>
    <t>Montáž zařízení pro tělesně postižené signalizačního světla s akustickou signalizací</t>
  </si>
  <si>
    <t>60687599</t>
  </si>
  <si>
    <t>https://podminky.urs.cz/item/CS_URS_2024_02/742350001</t>
  </si>
  <si>
    <t>34535107</t>
  </si>
  <si>
    <t>sada pro nouzovou signalizaci s modulem s opticko-akustickým alarmem tlačítko signální tahové resetovací tlačítko transformátor včetně rámečků 230V IP20</t>
  </si>
  <si>
    <t>-162923595</t>
  </si>
  <si>
    <t>742350002</t>
  </si>
  <si>
    <t>Montáž zařízení pro tělesně postižené potvrzovacího tlačítka</t>
  </si>
  <si>
    <t>-2093375170</t>
  </si>
  <si>
    <t>https://podminky.urs.cz/item/CS_URS_2024_02/742350002</t>
  </si>
  <si>
    <t>742350003</t>
  </si>
  <si>
    <t>Montáž zařízení pro tělesně postižené volacího tlačítka do výšky 900 mm a táhla do výšky 150 mm</t>
  </si>
  <si>
    <t>1298913854</t>
  </si>
  <si>
    <t>https://podminky.urs.cz/item/CS_URS_2024_02/742350003</t>
  </si>
  <si>
    <t>742350004</t>
  </si>
  <si>
    <t>Montáž zařízení pro tělesně postižené napájecího zdroje 24 V</t>
  </si>
  <si>
    <t>-1085353390</t>
  </si>
  <si>
    <t>https://podminky.urs.cz/item/CS_URS_2024_02/742350004</t>
  </si>
  <si>
    <t>742350005</t>
  </si>
  <si>
    <t>Montáž zařízení pro tělesně postižené digitálního hlasového majáčku včetně nahrávaných zpráv</t>
  </si>
  <si>
    <t>1186910201</t>
  </si>
  <si>
    <t>https://podminky.urs.cz/item/CS_URS_2024_02/742350005</t>
  </si>
  <si>
    <t>742350006</t>
  </si>
  <si>
    <t>Montáž zařízení pro tělesně postižené instalační krabice pro DHM</t>
  </si>
  <si>
    <t>36084191</t>
  </si>
  <si>
    <t>https://podminky.urs.cz/item/CS_URS_2024_02/742350006</t>
  </si>
  <si>
    <t>21-M</t>
  </si>
  <si>
    <t>Elektromontáže</t>
  </si>
  <si>
    <t>210220321</t>
  </si>
  <si>
    <t>Montáž hromosvodného vedení svorek na potrubí se zhotovením pásku</t>
  </si>
  <si>
    <t>-1468490799</t>
  </si>
  <si>
    <t>https://podminky.urs.cz/item/CS_URS_2024_02/210220321</t>
  </si>
  <si>
    <t>RMAT0011</t>
  </si>
  <si>
    <t>svorka napospojení AB (Bernard) vč. pásku</t>
  </si>
  <si>
    <t>128</t>
  </si>
  <si>
    <t>-162035677</t>
  </si>
  <si>
    <t>22-M</t>
  </si>
  <si>
    <t>Montáže technologických zařízení pro dopravní stavby</t>
  </si>
  <si>
    <t>220280222</t>
  </si>
  <si>
    <t>Montáž kabelu uloženého v trubkách nebo v lištách včetně odvinutí kabelu z bubnu, natáhnutí, odříznutí, zaizolování a zatažení do trubek nebo lišt, pročištění trubky, prozvonění a označení kabelu SYKFY 10 x 2 x 0,5 mm</t>
  </si>
  <si>
    <t>1445766373</t>
  </si>
  <si>
    <t>https://podminky.urs.cz/item/CS_URS_2024_02/220280222</t>
  </si>
  <si>
    <t>RMAT0012</t>
  </si>
  <si>
    <t>kabel SYKFY 10.2.0,5</t>
  </si>
  <si>
    <t>-275193385</t>
  </si>
  <si>
    <t>220450007</t>
  </si>
  <si>
    <t>Montáž datové skříně rack</t>
  </si>
  <si>
    <t>253125139</t>
  </si>
  <si>
    <t>https://podminky.urs.cz/item/CS_URS_2024_02/220450007</t>
  </si>
  <si>
    <t>46-M</t>
  </si>
  <si>
    <t>Zemní práce při extr.mont.pracích</t>
  </si>
  <si>
    <t>114</t>
  </si>
  <si>
    <t>468091313</t>
  </si>
  <si>
    <t>Vysekání kapes nebo výklenků ve zdivu pro osazení kotevních prvků nebo elektroinstalačního zařízení cihelném, velikosti 15x15x10 cm</t>
  </si>
  <si>
    <t>1145466411</t>
  </si>
  <si>
    <t>https://podminky.urs.cz/item/CS_URS_2024_02/468091313</t>
  </si>
  <si>
    <t>115</t>
  </si>
  <si>
    <t>468091351</t>
  </si>
  <si>
    <t>Vysekání kapes nebo výklenků ve zdivu pro osazení kotevních prvků nebo elektroinstalačního zařízení cihelném, velikosti plochy přes 0,25 m2 jakékoli hloubky</t>
  </si>
  <si>
    <t>m3</t>
  </si>
  <si>
    <t>2079531660</t>
  </si>
  <si>
    <t>https://podminky.urs.cz/item/CS_URS_2024_02/468091351</t>
  </si>
  <si>
    <t>113</t>
  </si>
  <si>
    <t>468094112</t>
  </si>
  <si>
    <t>Vyvrtání otvorů pro elektroinstalační krabice ve stěnách z cihel, hloubky přes 6 do 9 cm</t>
  </si>
  <si>
    <t>1358007826</t>
  </si>
  <si>
    <t>https://podminky.urs.cz/item/CS_URS_2024_02/468094112</t>
  </si>
  <si>
    <t>116</t>
  </si>
  <si>
    <t>468101111</t>
  </si>
  <si>
    <t>Vysekání rýh pro montáž trubek a kabelů v kamenných nebo betonových zdech hloubky do 3 cm a šířky do 3 cm</t>
  </si>
  <si>
    <t>1263588745</t>
  </si>
  <si>
    <t>https://podminky.urs.cz/item/CS_URS_2024_02/468101111</t>
  </si>
  <si>
    <t>117</t>
  </si>
  <si>
    <t>468101112</t>
  </si>
  <si>
    <t>Vysekání rýh pro montáž trubek a kabelů v kamenných nebo betonových zdech hloubky do 3 cm a šířky přes 3 do 5 cm</t>
  </si>
  <si>
    <t>1202464994</t>
  </si>
  <si>
    <t>https://podminky.urs.cz/item/CS_URS_2024_02/468101112</t>
  </si>
  <si>
    <t>118</t>
  </si>
  <si>
    <t>468101114</t>
  </si>
  <si>
    <t>Vysekání rýh pro montáž trubek a kabelů v kamenných nebo betonových zdech hloubky do 3 cm a šířky přes 7 do 10 cm</t>
  </si>
  <si>
    <t>1741136703</t>
  </si>
  <si>
    <t>https://podminky.urs.cz/item/CS_URS_2024_02/468101114</t>
  </si>
  <si>
    <t>469981111</t>
  </si>
  <si>
    <t>Přesun hmot pro pomocné stavební práce při elektromontážích dopravní vzdálenost do 1 000 m</t>
  </si>
  <si>
    <t>831177619</t>
  </si>
  <si>
    <t>https://podminky.urs.cz/item/CS_URS_2024_02/469981111</t>
  </si>
  <si>
    <t>469981211</t>
  </si>
  <si>
    <t>Přesun hmot pro pomocné stavební práce při elektromontážích Příplatek k ceně za zvětšený přesun přes vymezenou největší dopravní vzdálenost za každých dalších i započatých 1000 m</t>
  </si>
  <si>
    <t>500692239</t>
  </si>
  <si>
    <t>https://podminky.urs.cz/item/CS_URS_2024_02/469981211</t>
  </si>
  <si>
    <t>58-M</t>
  </si>
  <si>
    <t>Revize vyhrazených technických zařízení</t>
  </si>
  <si>
    <t>580101003</t>
  </si>
  <si>
    <t>Rozvodná zařízení kontrola stavu rozvaděče rámového, panelového, skříňového nebo pultového přes 10 do 30 přístrojů</t>
  </si>
  <si>
    <t>pole</t>
  </si>
  <si>
    <t>1945928262</t>
  </si>
  <si>
    <t>https://podminky.urs.cz/item/CS_URS_2024_02/580101003</t>
  </si>
  <si>
    <t>580101004</t>
  </si>
  <si>
    <t>Rozvodná zařízení kontrola stavu rozvaděče rámového, panelového, skříňového nebo pultového přes 30 přístrojů</t>
  </si>
  <si>
    <t>-1409668109</t>
  </si>
  <si>
    <t>https://podminky.urs.cz/item/CS_URS_2024_02/580101004</t>
  </si>
  <si>
    <t>580103003</t>
  </si>
  <si>
    <t>Elektrická instalace kontrola stavu elektrického okruhu včetně instalačních, ovládacích a jistících prvků bez připojených spotřebičů v prostoru bezpečném přes 10 vývodů</t>
  </si>
  <si>
    <t>okruh</t>
  </si>
  <si>
    <t>-1780061671</t>
  </si>
  <si>
    <t>https://podminky.urs.cz/item/CS_URS_2024_02/580103003</t>
  </si>
  <si>
    <t>580104001</t>
  </si>
  <si>
    <t>Elektrické spotřebiče dle ČSN 33 1500 kontrola stavu světelného spotřebiče pevně připojeného žárovkového, zářivkového nebo výbojkového v prostoru bezpečném</t>
  </si>
  <si>
    <t>792506899</t>
  </si>
  <si>
    <t>https://podminky.urs.cz/item/CS_URS_2024_02/580104001</t>
  </si>
  <si>
    <t>580106006</t>
  </si>
  <si>
    <t>Měření při revizích izolačních odporů jednofázového nebo třífázového okruhu rozvaděče nebo rozvodnice přes 10 vývodů</t>
  </si>
  <si>
    <t>měření</t>
  </si>
  <si>
    <t>-1848827657</t>
  </si>
  <si>
    <t>https://podminky.urs.cz/item/CS_URS_2024_02/580106006</t>
  </si>
  <si>
    <t>580106009</t>
  </si>
  <si>
    <t>Měření při revizích impedance ochranné smyčky na rozvodném zařízení, spotřebičích nebo přístrojích</t>
  </si>
  <si>
    <t>-1575098761</t>
  </si>
  <si>
    <t>https://podminky.urs.cz/item/CS_URS_2024_02/580106009</t>
  </si>
  <si>
    <t>35712002</t>
  </si>
  <si>
    <t>rozvaděč nástěnný jednodílný 19" celoskleněné dveře 9U/400mm</t>
  </si>
  <si>
    <t>256</t>
  </si>
  <si>
    <t>-372858619</t>
  </si>
  <si>
    <t>580106012</t>
  </si>
  <si>
    <t>Měření při revizích přechodového odporu ochranného spojení nebo pospojování</t>
  </si>
  <si>
    <t>-838865550</t>
  </si>
  <si>
    <t>https://podminky.urs.cz/item/CS_URS_2024_02/580106012</t>
  </si>
  <si>
    <t>ADI.0051477.URS</t>
  </si>
  <si>
    <t>Patch kabel 1m UTP W-Box, CAT5E, modrý, balení 5ks</t>
  </si>
  <si>
    <t>-1250856631</t>
  </si>
  <si>
    <t>37451105</t>
  </si>
  <si>
    <t>patch panel Cat5E PCB 1U 24 portů 19" STP</t>
  </si>
  <si>
    <t>-1032577865</t>
  </si>
  <si>
    <t>580106013</t>
  </si>
  <si>
    <t>Měření při revizích měření, zkoušení a prověření ochrany chráničem napěťovým nebo proudovým</t>
  </si>
  <si>
    <t>-1591481756</t>
  </si>
  <si>
    <t>https://podminky.urs.cz/item/CS_URS_2024_02/580106013</t>
  </si>
  <si>
    <t>580106017</t>
  </si>
  <si>
    <t>Měření při revizích kontrola sledu fází</t>
  </si>
  <si>
    <t>-1449942421</t>
  </si>
  <si>
    <t>https://podminky.urs.cz/item/CS_URS_2024_02/580106017</t>
  </si>
  <si>
    <t>580106020</t>
  </si>
  <si>
    <t>Měření při revizích měření izolačního odporu podlahy</t>
  </si>
  <si>
    <t>-842793666</t>
  </si>
  <si>
    <t>https://podminky.urs.cz/item/CS_URS_2024_02/580106020</t>
  </si>
  <si>
    <t>HZS</t>
  </si>
  <si>
    <t>Hodinové zúčtovací sazby</t>
  </si>
  <si>
    <t>119</t>
  </si>
  <si>
    <t>HZS1291</t>
  </si>
  <si>
    <t>Likvidace odpadu, úklid pracoviště</t>
  </si>
  <si>
    <t>-485258130</t>
  </si>
  <si>
    <t>https://podminky.urs.cz/item/CS_URS_2024_02/HZS1291</t>
  </si>
  <si>
    <t>D.2.1 - VRN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</si>
  <si>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</si>
  <si>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</si>
  <si>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</si>
  <si>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</si>
  <si>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VRN6 - Územní vlivy</t>
  </si>
  <si>
    <t xml:space="preserve">    VRN9 - Ostatní náklady</t>
  </si>
  <si>
    <t>Vedlejší rozpočtové náklady</t>
  </si>
  <si>
    <t>VRN1</t>
  </si>
  <si>
    <t>Průzkumné, geodetické a projektové práce</t>
  </si>
  <si>
    <t>013002000</t>
  </si>
  <si>
    <t>Projektové práce - prováděcí (výrobní projekt) - profese</t>
  </si>
  <si>
    <t>1024</t>
  </si>
  <si>
    <t>1979909123</t>
  </si>
  <si>
    <t>VRN2</t>
  </si>
  <si>
    <t>Příprava staveniště</t>
  </si>
  <si>
    <t>020001000</t>
  </si>
  <si>
    <t>-1931051777</t>
  </si>
  <si>
    <t>https://podminky.urs.cz/item/CS_URS_2024_02/020001000</t>
  </si>
  <si>
    <t>1*0,015 'Přepočtené koeficientem množství</t>
  </si>
  <si>
    <t>VRN3</t>
  </si>
  <si>
    <t>Zařízení staveniště</t>
  </si>
  <si>
    <t>030001000</t>
  </si>
  <si>
    <t>996139742</t>
  </si>
  <si>
    <t>https://podminky.urs.cz/item/CS_URS_2024_02/030001000</t>
  </si>
  <si>
    <t>1*0,028 'Přepočtené koeficientem množství</t>
  </si>
  <si>
    <t>VRN6</t>
  </si>
  <si>
    <t>Územní vlivy</t>
  </si>
  <si>
    <t>065103000</t>
  </si>
  <si>
    <t>Mimostaveništní doprava materiálů a výrobků  - profese</t>
  </si>
  <si>
    <t>658603740</t>
  </si>
  <si>
    <t>Mimostaveništní doprava materiálů a výrobků - profese</t>
  </si>
  <si>
    <t>VRN9</t>
  </si>
  <si>
    <t>Ostatní náklady</t>
  </si>
  <si>
    <t>090001000</t>
  </si>
  <si>
    <t>1062847012</t>
  </si>
  <si>
    <t>https://podminky.urs.cz/item/CS_URS_2024_02/090001000</t>
  </si>
  <si>
    <t>090001000.1</t>
  </si>
  <si>
    <t>Souhlasné stanovisko TIČR</t>
  </si>
  <si>
    <t>513511834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</si>
  <si>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</si>
  <si>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</si>
  <si>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</si>
  <si>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</si>
  <si>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</si>
  <si>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</si>
  <si>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</si>
  <si>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</si>
  <si>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</si>
  <si>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</si>
  <si>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</si>
  <si>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</si>
  <si>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</si>
  <si>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</si>
  <si>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</si>
  <si>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</si>
  <si>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</si>
  <si>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</si>
  <si>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</si>
  <si>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</si>
  <si>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</si>
  <si>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</si>
  <si>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</si>
  <si>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</si>
  <si>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</si>
  <si>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</si>
  <si>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</si>
  <si>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</si>
  <si>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</si>
  <si>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</si>
  <si>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</si>
  <si>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</si>
  <si>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</si>
  <si>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</si>
  <si>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</si>
  <si>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</si>
  <si>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</si>
  <si>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</si>
  <si>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</si>
  <si>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</si>
  <si>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</si>
  <si>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</si>
  <si>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</si>
  <si>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</si>
  <si>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</si>
  <si>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</si>
  <si>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</si>
  <si>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</si>
  <si>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</si>
  <si>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</si>
  <si>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</si>
  <si>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</si>
  <si>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</si>
  <si>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</si>
  <si>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</si>
  <si>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</si>
  <si>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</si>
  <si>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</si>
  <si>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</si>
  <si>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</si>
  <si>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</si>
  <si>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</si>
  <si>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</si>
  <si>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</si>
  <si>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</si>
  <si>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</si>
  <si>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</si>
  <si>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</si>
  <si>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</si>
  <si>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</si>
  <si>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</si>
  <si>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</si>
  <si>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</si>
  <si>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</si>
  <si>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</si>
  <si>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</si>
  <si>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</si>
  <si>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</si>
  <si>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</si>
  <si>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</si>
  <si>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</si>
  <si>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</si>
  <si>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</si>
  <si>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</si>
  <si>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</si>
  <si>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</si>
  <si>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</si>
  <si>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</si>
  <si>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</si>
  <si>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</si>
  <si>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</si>
  <si>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</si>
  <si>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</si>
  <si>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</si>
  <si>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</si>
  <si>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</si>
  <si>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</si>
  <si>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</si>
  <si>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</si>
  <si>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</si>
  <si>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</si>
  <si>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</si>
  <si>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</si>
  <si>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</si>
  <si>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</si>
  <si>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</si>
  <si>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</si>
  <si>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</si>
  <si>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</si>
  <si>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</si>
  <si>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</si>
  <si>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</si>
  <si>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</si>
  <si>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</si>
  <si>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</si>
  <si>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</si>
  <si>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</si>
  <si>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</si>
  <si>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</si>
  <si>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</si>
  <si>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</si>
  <si>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</si>
  <si>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</si>
  <si>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</si>
  <si>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</si>
  <si>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</si>
  <si>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</si>
  <si>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</si>
  <si>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</si>
  <si>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</si>
  <si>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</si>
  <si>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</si>
  <si>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</si>
  <si>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</si>
  <si>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</si>
  <si>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</si>
  <si>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</si>
  <si>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</si>
  <si>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</si>
  <si>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</si>
  <si>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</si>
  <si>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</si>
  <si>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</si>
  <si>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</si>
  <si>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</si>
  <si>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</si>
  <si>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</si>
  <si>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</si>
  <si>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</si>
  <si>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</si>
  <si>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</si>
  <si>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</si>
  <si>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</si>
  <si>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</si>
  <si>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</si>
  <si>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</si>
  <si>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</si>
  <si>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</si>
  <si>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</si>
  <si>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</si>
  <si>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</si>
  <si>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</si>
  <si>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</si>
  <si>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</si>
  <si>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</si>
  <si>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</si>
  <si>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</si>
  <si>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</si>
  <si>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</si>
  <si>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</si>
  <si>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</si>
  <si>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</si>
  <si>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</si>
  <si>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</si>
  <si>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</si>
  <si>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</si>
  <si>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</si>
  <si>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</si>
  <si>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</si>
  <si>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</si>
  <si>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</si>
  <si>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</si>
  <si>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</si>
  <si>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</si>
  <si>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</si>
  <si>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IWU, s.r.o.</t>
  </si>
  <si>
    <t>073 95 680</t>
  </si>
  <si>
    <t>CZ07395680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</si>
</sst>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charset val="238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charset val="238"/>
    </font>
    <font>
      <sz val="9"/>
      <name val="Trebuchet MS"/>
      <family val="2"/>
      <charset val="238"/>
    </font>
    <font>
      <sz val="8"/>
      <name val="Arial CE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14" fontId="2" fillId="2" borderId="0" xfId="0" applyNumberFormat="1" applyFont="1" applyFill="1" applyAlignment="1" applyProtection="1">
      <alignment horizontal="left" vertical="center"/>
      <protection locked="0"/>
    </xf>
    <xf numFmtId="0" fontId="0" fillId="0" borderId="0" xfId="0"/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left"/>
    </xf>
    <xf numFmtId="0" fontId="40" fillId="0" borderId="1" xfId="0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4_02/998018001" TargetMode="External"/><Relationship Id="rId21" Type="http://schemas.openxmlformats.org/officeDocument/2006/relationships/hyperlink" Target="https://podminky.urs.cz/item/CS_URS_2024_02/997013509" TargetMode="External"/><Relationship Id="rId42" Type="http://schemas.openxmlformats.org/officeDocument/2006/relationships/hyperlink" Target="https://podminky.urs.cz/item/CS_URS_2024_02/766660729" TargetMode="External"/><Relationship Id="rId47" Type="http://schemas.openxmlformats.org/officeDocument/2006/relationships/hyperlink" Target="https://podminky.urs.cz/item/CS_URS_2024_02/998766121" TargetMode="External"/><Relationship Id="rId63" Type="http://schemas.openxmlformats.org/officeDocument/2006/relationships/hyperlink" Target="https://podminky.urs.cz/item/CS_URS_2024_02/776410811" TargetMode="External"/><Relationship Id="rId68" Type="http://schemas.openxmlformats.org/officeDocument/2006/relationships/hyperlink" Target="https://podminky.urs.cz/item/CS_URS_2024_02/781472216" TargetMode="External"/><Relationship Id="rId16" Type="http://schemas.openxmlformats.org/officeDocument/2006/relationships/hyperlink" Target="https://podminky.urs.cz/item/CS_URS_2024_02/971035331" TargetMode="External"/><Relationship Id="rId11" Type="http://schemas.openxmlformats.org/officeDocument/2006/relationships/hyperlink" Target="https://podminky.urs.cz/item/CS_URS_2024_02/612325419" TargetMode="External"/><Relationship Id="rId32" Type="http://schemas.openxmlformats.org/officeDocument/2006/relationships/hyperlink" Target="https://podminky.urs.cz/item/CS_URS_2024_02/763131411" TargetMode="External"/><Relationship Id="rId37" Type="http://schemas.openxmlformats.org/officeDocument/2006/relationships/hyperlink" Target="https://podminky.urs.cz/item/CS_URS_2024_02/998763301" TargetMode="External"/><Relationship Id="rId53" Type="http://schemas.openxmlformats.org/officeDocument/2006/relationships/hyperlink" Target="https://podminky.urs.cz/item/CS_URS_2024_02/771151012" TargetMode="External"/><Relationship Id="rId58" Type="http://schemas.openxmlformats.org/officeDocument/2006/relationships/hyperlink" Target="https://podminky.urs.cz/item/CS_URS_2024_02/998771121" TargetMode="External"/><Relationship Id="rId74" Type="http://schemas.openxmlformats.org/officeDocument/2006/relationships/hyperlink" Target="https://podminky.urs.cz/item/CS_URS_2024_02/783315101" TargetMode="External"/><Relationship Id="rId79" Type="http://schemas.openxmlformats.org/officeDocument/2006/relationships/hyperlink" Target="https://podminky.urs.cz/item/CS_URS_2024_02/784211121" TargetMode="External"/><Relationship Id="rId5" Type="http://schemas.openxmlformats.org/officeDocument/2006/relationships/hyperlink" Target="https://podminky.urs.cz/item/CS_URS_2024_02/611325121" TargetMode="External"/><Relationship Id="rId61" Type="http://schemas.openxmlformats.org/officeDocument/2006/relationships/hyperlink" Target="https://podminky.urs.cz/item/CS_URS_2024_02/776201812" TargetMode="External"/><Relationship Id="rId19" Type="http://schemas.openxmlformats.org/officeDocument/2006/relationships/hyperlink" Target="https://podminky.urs.cz/item/CS_URS_2024_02/997013213" TargetMode="External"/><Relationship Id="rId14" Type="http://schemas.openxmlformats.org/officeDocument/2006/relationships/hyperlink" Target="https://podminky.urs.cz/item/CS_URS_2024_02/971035231" TargetMode="External"/><Relationship Id="rId22" Type="http://schemas.openxmlformats.org/officeDocument/2006/relationships/hyperlink" Target="https://podminky.urs.cz/item/CS_URS_2024_02/997013609" TargetMode="External"/><Relationship Id="rId27" Type="http://schemas.openxmlformats.org/officeDocument/2006/relationships/hyperlink" Target="https://podminky.urs.cz/item/CS_URS_2024_02/725110811" TargetMode="External"/><Relationship Id="rId30" Type="http://schemas.openxmlformats.org/officeDocument/2006/relationships/hyperlink" Target="https://podminky.urs.cz/item/CS_URS_2024_02/725240811" TargetMode="External"/><Relationship Id="rId35" Type="http://schemas.openxmlformats.org/officeDocument/2006/relationships/hyperlink" Target="https://podminky.urs.cz/item/CS_URS_2024_02/763411121" TargetMode="External"/><Relationship Id="rId43" Type="http://schemas.openxmlformats.org/officeDocument/2006/relationships/hyperlink" Target="https://podminky.urs.cz/item/CS_URS_2024_02/766660730" TargetMode="External"/><Relationship Id="rId48" Type="http://schemas.openxmlformats.org/officeDocument/2006/relationships/hyperlink" Target="https://podminky.urs.cz/item/CS_URS_2024_02/767632811" TargetMode="External"/><Relationship Id="rId56" Type="http://schemas.openxmlformats.org/officeDocument/2006/relationships/hyperlink" Target="https://podminky.urs.cz/item/CS_URS_2024_02/771574416" TargetMode="External"/><Relationship Id="rId64" Type="http://schemas.openxmlformats.org/officeDocument/2006/relationships/hyperlink" Target="https://podminky.urs.cz/item/CS_URS_2024_02/776411212" TargetMode="External"/><Relationship Id="rId69" Type="http://schemas.openxmlformats.org/officeDocument/2006/relationships/hyperlink" Target="https://podminky.urs.cz/item/CS_URS_2024_02/781473810" TargetMode="External"/><Relationship Id="rId77" Type="http://schemas.openxmlformats.org/officeDocument/2006/relationships/hyperlink" Target="https://podminky.urs.cz/item/CS_URS_2024_02/784181101" TargetMode="External"/><Relationship Id="rId8" Type="http://schemas.openxmlformats.org/officeDocument/2006/relationships/hyperlink" Target="https://podminky.urs.cz/item/CS_URS_2024_02/612142001" TargetMode="External"/><Relationship Id="rId51" Type="http://schemas.openxmlformats.org/officeDocument/2006/relationships/hyperlink" Target="https://podminky.urs.cz/item/CS_URS_2024_02/998767121" TargetMode="External"/><Relationship Id="rId72" Type="http://schemas.openxmlformats.org/officeDocument/2006/relationships/hyperlink" Target="https://podminky.urs.cz/item/CS_URS_2024_02/783306801" TargetMode="External"/><Relationship Id="rId80" Type="http://schemas.openxmlformats.org/officeDocument/2006/relationships/printerSettings" Target="../printerSettings/printerSettings2.bin"/><Relationship Id="rId3" Type="http://schemas.openxmlformats.org/officeDocument/2006/relationships/hyperlink" Target="https://podminky.urs.cz/item/CS_URS_2024_02/342272225" TargetMode="External"/><Relationship Id="rId12" Type="http://schemas.openxmlformats.org/officeDocument/2006/relationships/hyperlink" Target="https://podminky.urs.cz/item/CS_URS_2024_02/642942111" TargetMode="External"/><Relationship Id="rId17" Type="http://schemas.openxmlformats.org/officeDocument/2006/relationships/hyperlink" Target="https://podminky.urs.cz/item/CS_URS_2024_02/971035351" TargetMode="External"/><Relationship Id="rId25" Type="http://schemas.openxmlformats.org/officeDocument/2006/relationships/hyperlink" Target="https://podminky.urs.cz/item/CS_URS_2024_02/997013811" TargetMode="External"/><Relationship Id="rId33" Type="http://schemas.openxmlformats.org/officeDocument/2006/relationships/hyperlink" Target="https://podminky.urs.cz/item/CS_URS_2024_02/763131451" TargetMode="External"/><Relationship Id="rId38" Type="http://schemas.openxmlformats.org/officeDocument/2006/relationships/hyperlink" Target="https://podminky.urs.cz/item/CS_URS_2024_02/766660001" TargetMode="External"/><Relationship Id="rId46" Type="http://schemas.openxmlformats.org/officeDocument/2006/relationships/hyperlink" Target="https://podminky.urs.cz/item/CS_URS_2024_02/766812840" TargetMode="External"/><Relationship Id="rId59" Type="http://schemas.openxmlformats.org/officeDocument/2006/relationships/hyperlink" Target="https://podminky.urs.cz/item/CS_URS_2024_02/776111116" TargetMode="External"/><Relationship Id="rId67" Type="http://schemas.openxmlformats.org/officeDocument/2006/relationships/hyperlink" Target="https://podminky.urs.cz/item/CS_URS_2024_02/781131112" TargetMode="External"/><Relationship Id="rId20" Type="http://schemas.openxmlformats.org/officeDocument/2006/relationships/hyperlink" Target="https://podminky.urs.cz/item/CS_URS_2024_02/997013501" TargetMode="External"/><Relationship Id="rId41" Type="http://schemas.openxmlformats.org/officeDocument/2006/relationships/hyperlink" Target="https://podminky.urs.cz/item/CS_URS_2024_02/766660728" TargetMode="External"/><Relationship Id="rId54" Type="http://schemas.openxmlformats.org/officeDocument/2006/relationships/hyperlink" Target="https://podminky.urs.cz/item/CS_URS_2024_02/771474112" TargetMode="External"/><Relationship Id="rId62" Type="http://schemas.openxmlformats.org/officeDocument/2006/relationships/hyperlink" Target="https://podminky.urs.cz/item/CS_URS_2024_02/776221111" TargetMode="External"/><Relationship Id="rId70" Type="http://schemas.openxmlformats.org/officeDocument/2006/relationships/hyperlink" Target="https://podminky.urs.cz/item/CS_URS_2024_02/781492251" TargetMode="External"/><Relationship Id="rId75" Type="http://schemas.openxmlformats.org/officeDocument/2006/relationships/hyperlink" Target="https://podminky.urs.cz/item/CS_URS_2024_02/783317101" TargetMode="External"/><Relationship Id="rId1" Type="http://schemas.openxmlformats.org/officeDocument/2006/relationships/hyperlink" Target="https://podminky.urs.cz/item/CS_URS_2024_02/317142422" TargetMode="External"/><Relationship Id="rId6" Type="http://schemas.openxmlformats.org/officeDocument/2006/relationships/hyperlink" Target="https://podminky.urs.cz/item/CS_URS_2024_02/611325418" TargetMode="External"/><Relationship Id="rId15" Type="http://schemas.openxmlformats.org/officeDocument/2006/relationships/hyperlink" Target="https://podminky.urs.cz/item/CS_URS_2024_02/971035251" TargetMode="External"/><Relationship Id="rId23" Type="http://schemas.openxmlformats.org/officeDocument/2006/relationships/hyperlink" Target="https://podminky.urs.cz/item/CS_URS_2024_02/997013631" TargetMode="External"/><Relationship Id="rId28" Type="http://schemas.openxmlformats.org/officeDocument/2006/relationships/hyperlink" Target="https://podminky.urs.cz/item/CS_URS_2024_02/725122817" TargetMode="External"/><Relationship Id="rId36" Type="http://schemas.openxmlformats.org/officeDocument/2006/relationships/hyperlink" Target="https://podminky.urs.cz/item/CS_URS_2024_02/763431801" TargetMode="External"/><Relationship Id="rId49" Type="http://schemas.openxmlformats.org/officeDocument/2006/relationships/hyperlink" Target="https://podminky.urs.cz/item/CS_URS_2024_02/767640322" TargetMode="External"/><Relationship Id="rId57" Type="http://schemas.openxmlformats.org/officeDocument/2006/relationships/hyperlink" Target="https://podminky.urs.cz/item/CS_URS_2024_02/771591112" TargetMode="External"/><Relationship Id="rId10" Type="http://schemas.openxmlformats.org/officeDocument/2006/relationships/hyperlink" Target="https://podminky.urs.cz/item/CS_URS_2024_02/612325121" TargetMode="External"/><Relationship Id="rId31" Type="http://schemas.openxmlformats.org/officeDocument/2006/relationships/hyperlink" Target="https://podminky.urs.cz/item/CS_URS_2024_02/725310821" TargetMode="External"/><Relationship Id="rId44" Type="http://schemas.openxmlformats.org/officeDocument/2006/relationships/hyperlink" Target="https://podminky.urs.cz/item/CS_URS_2024_02/766660903" TargetMode="External"/><Relationship Id="rId52" Type="http://schemas.openxmlformats.org/officeDocument/2006/relationships/hyperlink" Target="https://podminky.urs.cz/item/CS_URS_2024_02/771121011" TargetMode="External"/><Relationship Id="rId60" Type="http://schemas.openxmlformats.org/officeDocument/2006/relationships/hyperlink" Target="https://podminky.urs.cz/item/CS_URS_2024_02/776141122" TargetMode="External"/><Relationship Id="rId65" Type="http://schemas.openxmlformats.org/officeDocument/2006/relationships/hyperlink" Target="https://podminky.urs.cz/item/CS_URS_2024_02/998776121" TargetMode="External"/><Relationship Id="rId73" Type="http://schemas.openxmlformats.org/officeDocument/2006/relationships/hyperlink" Target="https://podminky.urs.cz/item/CS_URS_2024_02/783314101" TargetMode="External"/><Relationship Id="rId78" Type="http://schemas.openxmlformats.org/officeDocument/2006/relationships/hyperlink" Target="https://podminky.urs.cz/item/CS_URS_2024_02/784211101" TargetMode="External"/><Relationship Id="rId81" Type="http://schemas.openxmlformats.org/officeDocument/2006/relationships/drawing" Target="../drawings/drawing2.xml"/><Relationship Id="rId4" Type="http://schemas.openxmlformats.org/officeDocument/2006/relationships/hyperlink" Target="https://podminky.urs.cz/item/CS_URS_2024_02/411386611" TargetMode="External"/><Relationship Id="rId9" Type="http://schemas.openxmlformats.org/officeDocument/2006/relationships/hyperlink" Target="https://podminky.urs.cz/item/CS_URS_2024_02/612321131" TargetMode="External"/><Relationship Id="rId13" Type="http://schemas.openxmlformats.org/officeDocument/2006/relationships/hyperlink" Target="https://podminky.urs.cz/item/CS_URS_2024_02/953993326" TargetMode="External"/><Relationship Id="rId18" Type="http://schemas.openxmlformats.org/officeDocument/2006/relationships/hyperlink" Target="https://podminky.urs.cz/item/CS_URS_2024_02/972054141" TargetMode="External"/><Relationship Id="rId39" Type="http://schemas.openxmlformats.org/officeDocument/2006/relationships/hyperlink" Target="https://podminky.urs.cz/item/CS_URS_2024_02/766660720" TargetMode="External"/><Relationship Id="rId34" Type="http://schemas.openxmlformats.org/officeDocument/2006/relationships/hyperlink" Target="https://podminky.urs.cz/item/CS_URS_2024_02/763411111" TargetMode="External"/><Relationship Id="rId50" Type="http://schemas.openxmlformats.org/officeDocument/2006/relationships/hyperlink" Target="https://podminky.urs.cz/item/CS_URS_2024_02/767649191" TargetMode="External"/><Relationship Id="rId55" Type="http://schemas.openxmlformats.org/officeDocument/2006/relationships/hyperlink" Target="https://podminky.urs.cz/item/CS_URS_2024_02/771573810" TargetMode="External"/><Relationship Id="rId76" Type="http://schemas.openxmlformats.org/officeDocument/2006/relationships/hyperlink" Target="https://podminky.urs.cz/item/CS_URS_2024_02/784141001" TargetMode="External"/><Relationship Id="rId7" Type="http://schemas.openxmlformats.org/officeDocument/2006/relationships/hyperlink" Target="https://podminky.urs.cz/item/CS_URS_2024_02/612111001" TargetMode="External"/><Relationship Id="rId71" Type="http://schemas.openxmlformats.org/officeDocument/2006/relationships/hyperlink" Target="https://podminky.urs.cz/item/CS_URS_2024_02/998781121" TargetMode="External"/><Relationship Id="rId2" Type="http://schemas.openxmlformats.org/officeDocument/2006/relationships/hyperlink" Target="https://podminky.urs.cz/item/CS_URS_2024_02/340271025" TargetMode="External"/><Relationship Id="rId29" Type="http://schemas.openxmlformats.org/officeDocument/2006/relationships/hyperlink" Target="https://podminky.urs.cz/item/CS_URS_2024_02/725210821" TargetMode="External"/><Relationship Id="rId24" Type="http://schemas.openxmlformats.org/officeDocument/2006/relationships/hyperlink" Target="https://podminky.urs.cz/item/CS_URS_2024_02/997013635" TargetMode="External"/><Relationship Id="rId40" Type="http://schemas.openxmlformats.org/officeDocument/2006/relationships/hyperlink" Target="https://podminky.urs.cz/item/CS_URS_2024_02/766660728" TargetMode="External"/><Relationship Id="rId45" Type="http://schemas.openxmlformats.org/officeDocument/2006/relationships/hyperlink" Target="https://podminky.urs.cz/item/CS_URS_2024_02/766660904" TargetMode="External"/><Relationship Id="rId66" Type="http://schemas.openxmlformats.org/officeDocument/2006/relationships/hyperlink" Target="https://podminky.urs.cz/item/CS_URS_2024_02/78112101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733223304" TargetMode="External"/><Relationship Id="rId18" Type="http://schemas.openxmlformats.org/officeDocument/2006/relationships/hyperlink" Target="https://podminky.urs.cz/item/CS_URS_2024_02/734221682" TargetMode="External"/><Relationship Id="rId26" Type="http://schemas.openxmlformats.org/officeDocument/2006/relationships/hyperlink" Target="https://podminky.urs.cz/item/CS_URS_2024_02/735152451" TargetMode="External"/><Relationship Id="rId39" Type="http://schemas.openxmlformats.org/officeDocument/2006/relationships/hyperlink" Target="https://podminky.urs.cz/item/CS_URS_2024_02/735291800" TargetMode="External"/><Relationship Id="rId21" Type="http://schemas.openxmlformats.org/officeDocument/2006/relationships/hyperlink" Target="https://podminky.urs.cz/item/CS_URS_2024_02/998734101" TargetMode="External"/><Relationship Id="rId34" Type="http://schemas.openxmlformats.org/officeDocument/2006/relationships/hyperlink" Target="https://podminky.urs.cz/item/CS_URS_2024_02/735152562" TargetMode="External"/><Relationship Id="rId42" Type="http://schemas.openxmlformats.org/officeDocument/2006/relationships/hyperlink" Target="https://podminky.urs.cz/item/CS_URS_2024_02/783614651" TargetMode="External"/><Relationship Id="rId7" Type="http://schemas.openxmlformats.org/officeDocument/2006/relationships/hyperlink" Target="https://podminky.urs.cz/item/CS_URS_2024_02/733110803" TargetMode="External"/><Relationship Id="rId2" Type="http://schemas.openxmlformats.org/officeDocument/2006/relationships/hyperlink" Target="https://podminky.urs.cz/item/CS_URS_2024_02/997013501" TargetMode="External"/><Relationship Id="rId16" Type="http://schemas.openxmlformats.org/officeDocument/2006/relationships/hyperlink" Target="https://podminky.urs.cz/item/CS_URS_2024_02/734200811" TargetMode="External"/><Relationship Id="rId29" Type="http://schemas.openxmlformats.org/officeDocument/2006/relationships/hyperlink" Target="https://podminky.urs.cz/item/CS_URS_2024_02/735152461" TargetMode="External"/><Relationship Id="rId1" Type="http://schemas.openxmlformats.org/officeDocument/2006/relationships/hyperlink" Target="https://podminky.urs.cz/item/CS_URS_2024_02/997013213" TargetMode="External"/><Relationship Id="rId6" Type="http://schemas.openxmlformats.org/officeDocument/2006/relationships/hyperlink" Target="https://podminky.urs.cz/item/CS_URS_2024_02/713420811" TargetMode="External"/><Relationship Id="rId11" Type="http://schemas.openxmlformats.org/officeDocument/2006/relationships/hyperlink" Target="https://podminky.urs.cz/item/CS_URS_2024_02/733222303" TargetMode="External"/><Relationship Id="rId24" Type="http://schemas.openxmlformats.org/officeDocument/2006/relationships/hyperlink" Target="https://podminky.urs.cz/item/CS_URS_2024_02/735152255" TargetMode="External"/><Relationship Id="rId32" Type="http://schemas.openxmlformats.org/officeDocument/2006/relationships/hyperlink" Target="https://podminky.urs.cz/item/CS_URS_2024_02/735152560" TargetMode="External"/><Relationship Id="rId37" Type="http://schemas.openxmlformats.org/officeDocument/2006/relationships/hyperlink" Target="https://podminky.urs.cz/item/CS_URS_2024_02/735152692" TargetMode="External"/><Relationship Id="rId40" Type="http://schemas.openxmlformats.org/officeDocument/2006/relationships/hyperlink" Target="https://podminky.urs.cz/item/CS_URS_2024_02/735494811" TargetMode="External"/><Relationship Id="rId45" Type="http://schemas.openxmlformats.org/officeDocument/2006/relationships/printerSettings" Target="../printerSettings/printerSettings4.bin"/><Relationship Id="rId5" Type="http://schemas.openxmlformats.org/officeDocument/2006/relationships/hyperlink" Target="https://podminky.urs.cz/item/CS_URS_2024_02/997013814" TargetMode="External"/><Relationship Id="rId15" Type="http://schemas.openxmlformats.org/officeDocument/2006/relationships/hyperlink" Target="https://podminky.urs.cz/item/CS_URS_2024_02/998733101" TargetMode="External"/><Relationship Id="rId23" Type="http://schemas.openxmlformats.org/officeDocument/2006/relationships/hyperlink" Target="https://podminky.urs.cz/item/CS_URS_2024_02/735152251" TargetMode="External"/><Relationship Id="rId28" Type="http://schemas.openxmlformats.org/officeDocument/2006/relationships/hyperlink" Target="https://podminky.urs.cz/item/CS_URS_2024_02/735152460" TargetMode="External"/><Relationship Id="rId36" Type="http://schemas.openxmlformats.org/officeDocument/2006/relationships/hyperlink" Target="https://podminky.urs.cz/item/CS_URS_2024_02/735152655" TargetMode="External"/><Relationship Id="rId10" Type="http://schemas.openxmlformats.org/officeDocument/2006/relationships/hyperlink" Target="https://podminky.urs.cz/item/CS_URS_2024_02/733222302" TargetMode="External"/><Relationship Id="rId19" Type="http://schemas.openxmlformats.org/officeDocument/2006/relationships/hyperlink" Target="https://podminky.urs.cz/item/CS_URS_2024_02/734221684" TargetMode="External"/><Relationship Id="rId31" Type="http://schemas.openxmlformats.org/officeDocument/2006/relationships/hyperlink" Target="https://podminky.urs.cz/item/CS_URS_2024_02/735152558" TargetMode="External"/><Relationship Id="rId44" Type="http://schemas.openxmlformats.org/officeDocument/2006/relationships/hyperlink" Target="https://podminky.urs.cz/item/CS_URS_2024_02/230120041" TargetMode="External"/><Relationship Id="rId4" Type="http://schemas.openxmlformats.org/officeDocument/2006/relationships/hyperlink" Target="https://podminky.urs.cz/item/CS_URS_2024_02/997013631" TargetMode="External"/><Relationship Id="rId9" Type="http://schemas.openxmlformats.org/officeDocument/2006/relationships/hyperlink" Target="https://podminky.urs.cz/item/CS_URS_2024_02/733190801" TargetMode="External"/><Relationship Id="rId14" Type="http://schemas.openxmlformats.org/officeDocument/2006/relationships/hyperlink" Target="https://podminky.urs.cz/item/CS_URS_2024_02/733291101" TargetMode="External"/><Relationship Id="rId22" Type="http://schemas.openxmlformats.org/officeDocument/2006/relationships/hyperlink" Target="https://podminky.urs.cz/item/CS_URS_2024_02/735111810" TargetMode="External"/><Relationship Id="rId27" Type="http://schemas.openxmlformats.org/officeDocument/2006/relationships/hyperlink" Target="https://podminky.urs.cz/item/CS_URS_2024_02/735152458" TargetMode="External"/><Relationship Id="rId30" Type="http://schemas.openxmlformats.org/officeDocument/2006/relationships/hyperlink" Target="https://podminky.urs.cz/item/CS_URS_2024_02/735152552" TargetMode="External"/><Relationship Id="rId35" Type="http://schemas.openxmlformats.org/officeDocument/2006/relationships/hyperlink" Target="https://podminky.urs.cz/item/CS_URS_2024_02/735152591" TargetMode="External"/><Relationship Id="rId43" Type="http://schemas.openxmlformats.org/officeDocument/2006/relationships/hyperlink" Target="https://podminky.urs.cz/item/CS_URS_2024_02/783617615" TargetMode="External"/><Relationship Id="rId8" Type="http://schemas.openxmlformats.org/officeDocument/2006/relationships/hyperlink" Target="https://podminky.urs.cz/item/CS_URS_2024_02/733110806" TargetMode="External"/><Relationship Id="rId3" Type="http://schemas.openxmlformats.org/officeDocument/2006/relationships/hyperlink" Target="https://podminky.urs.cz/item/CS_URS_2024_02/997013509" TargetMode="External"/><Relationship Id="rId12" Type="http://schemas.openxmlformats.org/officeDocument/2006/relationships/hyperlink" Target="https://podminky.urs.cz/item/CS_URS_2024_02/733222304" TargetMode="External"/><Relationship Id="rId17" Type="http://schemas.openxmlformats.org/officeDocument/2006/relationships/hyperlink" Target="https://podminky.urs.cz/item/CS_URS_2024_02/734200821" TargetMode="External"/><Relationship Id="rId25" Type="http://schemas.openxmlformats.org/officeDocument/2006/relationships/hyperlink" Target="https://podminky.urs.cz/item/CS_URS_2024_02/735152258" TargetMode="External"/><Relationship Id="rId33" Type="http://schemas.openxmlformats.org/officeDocument/2006/relationships/hyperlink" Target="https://podminky.urs.cz/item/CS_URS_2024_02/735152561" TargetMode="External"/><Relationship Id="rId38" Type="http://schemas.openxmlformats.org/officeDocument/2006/relationships/hyperlink" Target="https://podminky.urs.cz/item/CS_URS_2024_02/735191910" TargetMode="External"/><Relationship Id="rId46" Type="http://schemas.openxmlformats.org/officeDocument/2006/relationships/drawing" Target="../drawings/drawing4.xml"/><Relationship Id="rId20" Type="http://schemas.openxmlformats.org/officeDocument/2006/relationships/hyperlink" Target="https://podminky.urs.cz/item/CS_URS_2024_02/734261406" TargetMode="External"/><Relationship Id="rId41" Type="http://schemas.openxmlformats.org/officeDocument/2006/relationships/hyperlink" Target="https://podminky.urs.cz/item/CS_URS_2024_02/99873510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4_02/741310122" TargetMode="External"/><Relationship Id="rId21" Type="http://schemas.openxmlformats.org/officeDocument/2006/relationships/hyperlink" Target="https://podminky.urs.cz/item/CS_URS_2024_02/741210003" TargetMode="External"/><Relationship Id="rId42" Type="http://schemas.openxmlformats.org/officeDocument/2006/relationships/hyperlink" Target="https://podminky.urs.cz/item/CS_URS_2024_02/742330024" TargetMode="External"/><Relationship Id="rId47" Type="http://schemas.openxmlformats.org/officeDocument/2006/relationships/hyperlink" Target="https://podminky.urs.cz/item/CS_URS_2024_02/742350002" TargetMode="External"/><Relationship Id="rId63" Type="http://schemas.openxmlformats.org/officeDocument/2006/relationships/hyperlink" Target="https://podminky.urs.cz/item/CS_URS_2024_02/580101003" TargetMode="External"/><Relationship Id="rId68" Type="http://schemas.openxmlformats.org/officeDocument/2006/relationships/hyperlink" Target="https://podminky.urs.cz/item/CS_URS_2024_02/580106009" TargetMode="External"/><Relationship Id="rId2" Type="http://schemas.openxmlformats.org/officeDocument/2006/relationships/hyperlink" Target="https://podminky.urs.cz/item/CS_URS_2024_02/741110042" TargetMode="External"/><Relationship Id="rId16" Type="http://schemas.openxmlformats.org/officeDocument/2006/relationships/hyperlink" Target="https://podminky.urs.cz/item/CS_URS_2024_02/741130003" TargetMode="External"/><Relationship Id="rId29" Type="http://schemas.openxmlformats.org/officeDocument/2006/relationships/hyperlink" Target="https://podminky.urs.cz/item/CS_URS_2024_02/741311004" TargetMode="External"/><Relationship Id="rId11" Type="http://schemas.openxmlformats.org/officeDocument/2006/relationships/hyperlink" Target="https://podminky.urs.cz/item/CS_URS_2024_02/741122001" TargetMode="External"/><Relationship Id="rId24" Type="http://schemas.openxmlformats.org/officeDocument/2006/relationships/hyperlink" Target="https://podminky.urs.cz/item/CS_URS_2024_02/741310101" TargetMode="External"/><Relationship Id="rId32" Type="http://schemas.openxmlformats.org/officeDocument/2006/relationships/hyperlink" Target="https://podminky.urs.cz/item/CS_URS_2024_02/741313005" TargetMode="External"/><Relationship Id="rId37" Type="http://schemas.openxmlformats.org/officeDocument/2006/relationships/hyperlink" Target="https://podminky.urs.cz/item/CS_URS_2024_02/741372022" TargetMode="External"/><Relationship Id="rId40" Type="http://schemas.openxmlformats.org/officeDocument/2006/relationships/hyperlink" Target="https://podminky.urs.cz/item/CS_URS_2024_02/742124002" TargetMode="External"/><Relationship Id="rId45" Type="http://schemas.openxmlformats.org/officeDocument/2006/relationships/hyperlink" Target="https://podminky.urs.cz/item/CS_URS_2024_02/742330102" TargetMode="External"/><Relationship Id="rId53" Type="http://schemas.openxmlformats.org/officeDocument/2006/relationships/hyperlink" Target="https://podminky.urs.cz/item/CS_URS_2024_02/220280222" TargetMode="External"/><Relationship Id="rId58" Type="http://schemas.openxmlformats.org/officeDocument/2006/relationships/hyperlink" Target="https://podminky.urs.cz/item/CS_URS_2024_02/468101111" TargetMode="External"/><Relationship Id="rId66" Type="http://schemas.openxmlformats.org/officeDocument/2006/relationships/hyperlink" Target="https://podminky.urs.cz/item/CS_URS_2024_02/580104001" TargetMode="External"/><Relationship Id="rId74" Type="http://schemas.openxmlformats.org/officeDocument/2006/relationships/printerSettings" Target="../printerSettings/printerSettings6.bin"/><Relationship Id="rId5" Type="http://schemas.openxmlformats.org/officeDocument/2006/relationships/hyperlink" Target="https://podminky.urs.cz/item/CS_URS_2024_02/741112001" TargetMode="External"/><Relationship Id="rId61" Type="http://schemas.openxmlformats.org/officeDocument/2006/relationships/hyperlink" Target="https://podminky.urs.cz/item/CS_URS_2024_02/469981111" TargetMode="External"/><Relationship Id="rId19" Type="http://schemas.openxmlformats.org/officeDocument/2006/relationships/hyperlink" Target="https://podminky.urs.cz/item/CS_URS_2024_02/741130007" TargetMode="External"/><Relationship Id="rId14" Type="http://schemas.openxmlformats.org/officeDocument/2006/relationships/hyperlink" Target="https://podminky.urs.cz/item/CS_URS_2024_02/741122143" TargetMode="External"/><Relationship Id="rId22" Type="http://schemas.openxmlformats.org/officeDocument/2006/relationships/hyperlink" Target="https://podminky.urs.cz/item/CS_URS_2024_02/741210813" TargetMode="External"/><Relationship Id="rId27" Type="http://schemas.openxmlformats.org/officeDocument/2006/relationships/hyperlink" Target="https://podminky.urs.cz/item/CS_URS_2024_02/741310125" TargetMode="External"/><Relationship Id="rId30" Type="http://schemas.openxmlformats.org/officeDocument/2006/relationships/hyperlink" Target="https://podminky.urs.cz/item/CS_URS_2024_02/741311805" TargetMode="External"/><Relationship Id="rId35" Type="http://schemas.openxmlformats.org/officeDocument/2006/relationships/hyperlink" Target="https://podminky.urs.cz/item/CS_URS_2024_02/741371823" TargetMode="External"/><Relationship Id="rId43" Type="http://schemas.openxmlformats.org/officeDocument/2006/relationships/hyperlink" Target="https://podminky.urs.cz/item/CS_URS_2024_02/742330045" TargetMode="External"/><Relationship Id="rId48" Type="http://schemas.openxmlformats.org/officeDocument/2006/relationships/hyperlink" Target="https://podminky.urs.cz/item/CS_URS_2024_02/742350003" TargetMode="External"/><Relationship Id="rId56" Type="http://schemas.openxmlformats.org/officeDocument/2006/relationships/hyperlink" Target="https://podminky.urs.cz/item/CS_URS_2024_02/468091351" TargetMode="External"/><Relationship Id="rId64" Type="http://schemas.openxmlformats.org/officeDocument/2006/relationships/hyperlink" Target="https://podminky.urs.cz/item/CS_URS_2024_02/580101004" TargetMode="External"/><Relationship Id="rId69" Type="http://schemas.openxmlformats.org/officeDocument/2006/relationships/hyperlink" Target="https://podminky.urs.cz/item/CS_URS_2024_02/580106012" TargetMode="External"/><Relationship Id="rId8" Type="http://schemas.openxmlformats.org/officeDocument/2006/relationships/hyperlink" Target="https://podminky.urs.cz/item/CS_URS_2024_02/741120001" TargetMode="External"/><Relationship Id="rId51" Type="http://schemas.openxmlformats.org/officeDocument/2006/relationships/hyperlink" Target="https://podminky.urs.cz/item/CS_URS_2024_02/742350006" TargetMode="External"/><Relationship Id="rId72" Type="http://schemas.openxmlformats.org/officeDocument/2006/relationships/hyperlink" Target="https://podminky.urs.cz/item/CS_URS_2024_02/580106020" TargetMode="External"/><Relationship Id="rId3" Type="http://schemas.openxmlformats.org/officeDocument/2006/relationships/hyperlink" Target="https://podminky.urs.cz/item/CS_URS_2024_02/741110043" TargetMode="External"/><Relationship Id="rId12" Type="http://schemas.openxmlformats.org/officeDocument/2006/relationships/hyperlink" Target="https://podminky.urs.cz/item/CS_URS_2024_02/741122005" TargetMode="External"/><Relationship Id="rId17" Type="http://schemas.openxmlformats.org/officeDocument/2006/relationships/hyperlink" Target="https://podminky.urs.cz/item/CS_URS_2024_02/741130005" TargetMode="External"/><Relationship Id="rId25" Type="http://schemas.openxmlformats.org/officeDocument/2006/relationships/hyperlink" Target="https://podminky.urs.cz/item/CS_URS_2024_02/741310121" TargetMode="External"/><Relationship Id="rId33" Type="http://schemas.openxmlformats.org/officeDocument/2006/relationships/hyperlink" Target="https://podminky.urs.cz/item/CS_URS_2024_02/741313083" TargetMode="External"/><Relationship Id="rId38" Type="http://schemas.openxmlformats.org/officeDocument/2006/relationships/hyperlink" Target="https://podminky.urs.cz/item/CS_URS_2024_02/741450002" TargetMode="External"/><Relationship Id="rId46" Type="http://schemas.openxmlformats.org/officeDocument/2006/relationships/hyperlink" Target="https://podminky.urs.cz/item/CS_URS_2024_02/742350001" TargetMode="External"/><Relationship Id="rId59" Type="http://schemas.openxmlformats.org/officeDocument/2006/relationships/hyperlink" Target="https://podminky.urs.cz/item/CS_URS_2024_02/468101112" TargetMode="External"/><Relationship Id="rId67" Type="http://schemas.openxmlformats.org/officeDocument/2006/relationships/hyperlink" Target="https://podminky.urs.cz/item/CS_URS_2024_02/580106006" TargetMode="External"/><Relationship Id="rId20" Type="http://schemas.openxmlformats.org/officeDocument/2006/relationships/hyperlink" Target="https://podminky.urs.cz/item/CS_URS_2024_02/741210002" TargetMode="External"/><Relationship Id="rId41" Type="http://schemas.openxmlformats.org/officeDocument/2006/relationships/hyperlink" Target="https://podminky.urs.cz/item/CS_URS_2024_02/742124011" TargetMode="External"/><Relationship Id="rId54" Type="http://schemas.openxmlformats.org/officeDocument/2006/relationships/hyperlink" Target="https://podminky.urs.cz/item/CS_URS_2024_02/220450007" TargetMode="External"/><Relationship Id="rId62" Type="http://schemas.openxmlformats.org/officeDocument/2006/relationships/hyperlink" Target="https://podminky.urs.cz/item/CS_URS_2024_02/469981211" TargetMode="External"/><Relationship Id="rId70" Type="http://schemas.openxmlformats.org/officeDocument/2006/relationships/hyperlink" Target="https://podminky.urs.cz/item/CS_URS_2024_02/580106013" TargetMode="External"/><Relationship Id="rId75" Type="http://schemas.openxmlformats.org/officeDocument/2006/relationships/drawing" Target="../drawings/drawing6.xml"/><Relationship Id="rId1" Type="http://schemas.openxmlformats.org/officeDocument/2006/relationships/hyperlink" Target="https://podminky.urs.cz/item/CS_URS_2024_02/741110001" TargetMode="External"/><Relationship Id="rId6" Type="http://schemas.openxmlformats.org/officeDocument/2006/relationships/hyperlink" Target="https://podminky.urs.cz/item/CS_URS_2024_02/741112101" TargetMode="External"/><Relationship Id="rId15" Type="http://schemas.openxmlformats.org/officeDocument/2006/relationships/hyperlink" Target="https://podminky.urs.cz/item/CS_URS_2024_02/741122159" TargetMode="External"/><Relationship Id="rId23" Type="http://schemas.openxmlformats.org/officeDocument/2006/relationships/hyperlink" Target="https://podminky.urs.cz/item/CS_URS_2024_02/741310042" TargetMode="External"/><Relationship Id="rId28" Type="http://schemas.openxmlformats.org/officeDocument/2006/relationships/hyperlink" Target="https://podminky.urs.cz/item/CS_URS_2024_02/741310126" TargetMode="External"/><Relationship Id="rId36" Type="http://schemas.openxmlformats.org/officeDocument/2006/relationships/hyperlink" Target="https://podminky.urs.cz/item/CS_URS_2024_02/741372021" TargetMode="External"/><Relationship Id="rId49" Type="http://schemas.openxmlformats.org/officeDocument/2006/relationships/hyperlink" Target="https://podminky.urs.cz/item/CS_URS_2024_02/742350004" TargetMode="External"/><Relationship Id="rId57" Type="http://schemas.openxmlformats.org/officeDocument/2006/relationships/hyperlink" Target="https://podminky.urs.cz/item/CS_URS_2024_02/468094112" TargetMode="External"/><Relationship Id="rId10" Type="http://schemas.openxmlformats.org/officeDocument/2006/relationships/hyperlink" Target="https://podminky.urs.cz/item/CS_URS_2024_02/741120003" TargetMode="External"/><Relationship Id="rId31" Type="http://schemas.openxmlformats.org/officeDocument/2006/relationships/hyperlink" Target="https://podminky.urs.cz/item/CS_URS_2024_02/741313002" TargetMode="External"/><Relationship Id="rId44" Type="http://schemas.openxmlformats.org/officeDocument/2006/relationships/hyperlink" Target="https://podminky.urs.cz/item/CS_URS_2024_02/742330101" TargetMode="External"/><Relationship Id="rId52" Type="http://schemas.openxmlformats.org/officeDocument/2006/relationships/hyperlink" Target="https://podminky.urs.cz/item/CS_URS_2024_02/210220321" TargetMode="External"/><Relationship Id="rId60" Type="http://schemas.openxmlformats.org/officeDocument/2006/relationships/hyperlink" Target="https://podminky.urs.cz/item/CS_URS_2024_02/468101114" TargetMode="External"/><Relationship Id="rId65" Type="http://schemas.openxmlformats.org/officeDocument/2006/relationships/hyperlink" Target="https://podminky.urs.cz/item/CS_URS_2024_02/580103003" TargetMode="External"/><Relationship Id="rId73" Type="http://schemas.openxmlformats.org/officeDocument/2006/relationships/hyperlink" Target="https://podminky.urs.cz/item/CS_URS_2024_02/HZS1291" TargetMode="External"/><Relationship Id="rId4" Type="http://schemas.openxmlformats.org/officeDocument/2006/relationships/hyperlink" Target="https://podminky.urs.cz/item/CS_URS_2024_02/741112001" TargetMode="External"/><Relationship Id="rId9" Type="http://schemas.openxmlformats.org/officeDocument/2006/relationships/hyperlink" Target="https://podminky.urs.cz/item/CS_URS_2024_02/741120003" TargetMode="External"/><Relationship Id="rId13" Type="http://schemas.openxmlformats.org/officeDocument/2006/relationships/hyperlink" Target="https://podminky.urs.cz/item/CS_URS_2024_02/741122005" TargetMode="External"/><Relationship Id="rId18" Type="http://schemas.openxmlformats.org/officeDocument/2006/relationships/hyperlink" Target="https://podminky.urs.cz/item/CS_URS_2024_02/741130006" TargetMode="External"/><Relationship Id="rId39" Type="http://schemas.openxmlformats.org/officeDocument/2006/relationships/hyperlink" Target="https://podminky.urs.cz/item/CS_URS_2024_02/741450003" TargetMode="External"/><Relationship Id="rId34" Type="http://schemas.openxmlformats.org/officeDocument/2006/relationships/hyperlink" Target="https://podminky.urs.cz/item/CS_URS_2024_02/741315825" TargetMode="External"/><Relationship Id="rId50" Type="http://schemas.openxmlformats.org/officeDocument/2006/relationships/hyperlink" Target="https://podminky.urs.cz/item/CS_URS_2024_02/742350005" TargetMode="External"/><Relationship Id="rId55" Type="http://schemas.openxmlformats.org/officeDocument/2006/relationships/hyperlink" Target="https://podminky.urs.cz/item/CS_URS_2024_02/468091313" TargetMode="External"/><Relationship Id="rId7" Type="http://schemas.openxmlformats.org/officeDocument/2006/relationships/hyperlink" Target="https://podminky.urs.cz/item/CS_URS_2024_02/741112101" TargetMode="External"/><Relationship Id="rId71" Type="http://schemas.openxmlformats.org/officeDocument/2006/relationships/hyperlink" Target="https://podminky.urs.cz/item/CS_URS_2024_02/580106017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4_02/090001000" TargetMode="External"/><Relationship Id="rId2" Type="http://schemas.openxmlformats.org/officeDocument/2006/relationships/hyperlink" Target="https://podminky.urs.cz/item/CS_URS_2024_02/030001000" TargetMode="External"/><Relationship Id="rId1" Type="http://schemas.openxmlformats.org/officeDocument/2006/relationships/hyperlink" Target="https://podminky.urs.cz/item/CS_URS_2024_02/020001000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2"/>
  <sheetViews>
    <sheetView showGridLines="0" tabSelected="1" topLeftCell="A30" zoomScale="85" zoomScaleNormal="85" workbookViewId="0">
      <selection activeCell="AN87" sqref="AN87"/>
    </sheetView>
  </sheetViews>
  <sheetFormatPr defaultRowHeight="10.199999999999999" x14ac:dyDescent="0.2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x14ac:dyDescent="0.2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" customHeight="1" x14ac:dyDescent="0.2">
      <c r="AR2" s="332"/>
      <c r="AS2" s="332"/>
      <c r="AT2" s="332"/>
      <c r="AU2" s="332"/>
      <c r="AV2" s="332"/>
      <c r="AW2" s="332"/>
      <c r="AX2" s="332"/>
      <c r="AY2" s="332"/>
      <c r="AZ2" s="332"/>
      <c r="BA2" s="332"/>
      <c r="BB2" s="332"/>
      <c r="BC2" s="332"/>
      <c r="BD2" s="332"/>
      <c r="BE2" s="332"/>
      <c r="BS2" s="19" t="s">
        <v>6</v>
      </c>
      <c r="BT2" s="19" t="s">
        <v>7</v>
      </c>
    </row>
    <row r="3" spans="1:74" s="1" customFormat="1" ht="6.9" customHeight="1" x14ac:dyDescent="0.2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" customHeight="1" x14ac:dyDescent="0.2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 x14ac:dyDescent="0.2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43" t="s">
        <v>14</v>
      </c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4"/>
      <c r="AL5" s="344"/>
      <c r="AM5" s="344"/>
      <c r="AN5" s="344"/>
      <c r="AO5" s="344"/>
      <c r="AP5" s="24"/>
      <c r="AQ5" s="24"/>
      <c r="AR5" s="22"/>
      <c r="BE5" s="340" t="s">
        <v>15</v>
      </c>
      <c r="BS5" s="19" t="s">
        <v>6</v>
      </c>
    </row>
    <row r="6" spans="1:74" s="1" customFormat="1" ht="36.9" customHeight="1" x14ac:dyDescent="0.2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45" t="s">
        <v>17</v>
      </c>
      <c r="L6" s="344"/>
      <c r="M6" s="344"/>
      <c r="N6" s="344"/>
      <c r="O6" s="344"/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  <c r="AA6" s="344"/>
      <c r="AB6" s="344"/>
      <c r="AC6" s="344"/>
      <c r="AD6" s="344"/>
      <c r="AE6" s="344"/>
      <c r="AF6" s="344"/>
      <c r="AG6" s="344"/>
      <c r="AH6" s="344"/>
      <c r="AI6" s="344"/>
      <c r="AJ6" s="344"/>
      <c r="AK6" s="344"/>
      <c r="AL6" s="344"/>
      <c r="AM6" s="344"/>
      <c r="AN6" s="344"/>
      <c r="AO6" s="344"/>
      <c r="AP6" s="24"/>
      <c r="AQ6" s="24"/>
      <c r="AR6" s="22"/>
      <c r="BE6" s="341"/>
      <c r="BS6" s="19" t="s">
        <v>6</v>
      </c>
    </row>
    <row r="7" spans="1:74" s="1" customFormat="1" ht="12" customHeight="1" x14ac:dyDescent="0.2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41"/>
      <c r="BS7" s="19" t="s">
        <v>6</v>
      </c>
    </row>
    <row r="8" spans="1:74" s="1" customFormat="1" ht="12" customHeight="1" x14ac:dyDescent="0.2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331">
        <v>45740</v>
      </c>
      <c r="AO8" s="24"/>
      <c r="AP8" s="24"/>
      <c r="AQ8" s="24"/>
      <c r="AR8" s="22"/>
      <c r="BE8" s="341"/>
      <c r="BS8" s="19" t="s">
        <v>6</v>
      </c>
    </row>
    <row r="9" spans="1:74" s="1" customFormat="1" ht="14.4" customHeight="1" x14ac:dyDescent="0.2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41"/>
      <c r="BS9" s="19" t="s">
        <v>6</v>
      </c>
    </row>
    <row r="10" spans="1:74" s="1" customFormat="1" ht="12" customHeight="1" x14ac:dyDescent="0.2">
      <c r="B10" s="23"/>
      <c r="C10" s="24"/>
      <c r="D10" s="31" t="s">
        <v>24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25</v>
      </c>
      <c r="AL10" s="24"/>
      <c r="AM10" s="24"/>
      <c r="AN10" s="29" t="s">
        <v>26</v>
      </c>
      <c r="AO10" s="24"/>
      <c r="AP10" s="24"/>
      <c r="AQ10" s="24"/>
      <c r="AR10" s="22"/>
      <c r="BE10" s="341"/>
      <c r="BS10" s="19" t="s">
        <v>6</v>
      </c>
    </row>
    <row r="11" spans="1:74" s="1" customFormat="1" ht="18.45" customHeight="1" x14ac:dyDescent="0.2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41"/>
      <c r="BS11" s="19" t="s">
        <v>6</v>
      </c>
    </row>
    <row r="12" spans="1:74" s="1" customFormat="1" ht="6.9" customHeight="1" x14ac:dyDescent="0.2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41"/>
      <c r="BS12" s="19" t="s">
        <v>6</v>
      </c>
    </row>
    <row r="13" spans="1:74" s="1" customFormat="1" ht="12" customHeight="1" x14ac:dyDescent="0.2">
      <c r="B13" s="23"/>
      <c r="C13" s="24"/>
      <c r="D13" s="31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25</v>
      </c>
      <c r="AL13" s="24"/>
      <c r="AM13" s="24"/>
      <c r="AN13" s="33" t="s">
        <v>2332</v>
      </c>
      <c r="AO13" s="24"/>
      <c r="AP13" s="24"/>
      <c r="AQ13" s="24"/>
      <c r="AR13" s="22"/>
      <c r="BE13" s="341"/>
      <c r="BS13" s="19" t="s">
        <v>6</v>
      </c>
    </row>
    <row r="14" spans="1:74" ht="13.2" x14ac:dyDescent="0.2">
      <c r="B14" s="23"/>
      <c r="C14" s="24"/>
      <c r="D14" s="24"/>
      <c r="E14" s="346" t="s">
        <v>2331</v>
      </c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  <c r="Q14" s="347"/>
      <c r="R14" s="347"/>
      <c r="S14" s="347"/>
      <c r="T14" s="347"/>
      <c r="U14" s="347"/>
      <c r="V14" s="347"/>
      <c r="W14" s="347"/>
      <c r="X14" s="347"/>
      <c r="Y14" s="347"/>
      <c r="Z14" s="347"/>
      <c r="AA14" s="347"/>
      <c r="AB14" s="347"/>
      <c r="AC14" s="347"/>
      <c r="AD14" s="347"/>
      <c r="AE14" s="347"/>
      <c r="AF14" s="347"/>
      <c r="AG14" s="347"/>
      <c r="AH14" s="347"/>
      <c r="AI14" s="347"/>
      <c r="AJ14" s="347"/>
      <c r="AK14" s="31" t="s">
        <v>28</v>
      </c>
      <c r="AL14" s="24"/>
      <c r="AM14" s="24"/>
      <c r="AN14" s="33" t="s">
        <v>2333</v>
      </c>
      <c r="AO14" s="24"/>
      <c r="AP14" s="24"/>
      <c r="AQ14" s="24"/>
      <c r="AR14" s="22"/>
      <c r="BE14" s="341"/>
      <c r="BS14" s="19" t="s">
        <v>6</v>
      </c>
    </row>
    <row r="15" spans="1:74" s="1" customFormat="1" ht="6.9" customHeight="1" x14ac:dyDescent="0.2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41"/>
      <c r="BS15" s="19" t="s">
        <v>4</v>
      </c>
    </row>
    <row r="16" spans="1:74" s="1" customFormat="1" ht="12" customHeight="1" x14ac:dyDescent="0.2">
      <c r="B16" s="23"/>
      <c r="C16" s="24"/>
      <c r="D16" s="31" t="s">
        <v>30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25</v>
      </c>
      <c r="AL16" s="24"/>
      <c r="AM16" s="24"/>
      <c r="AN16" s="29" t="s">
        <v>31</v>
      </c>
      <c r="AO16" s="24"/>
      <c r="AP16" s="24"/>
      <c r="AQ16" s="24"/>
      <c r="AR16" s="22"/>
      <c r="BE16" s="341"/>
      <c r="BS16" s="19" t="s">
        <v>4</v>
      </c>
    </row>
    <row r="17" spans="1:71" s="1" customFormat="1" ht="18.45" customHeight="1" x14ac:dyDescent="0.2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41"/>
      <c r="BS17" s="19" t="s">
        <v>33</v>
      </c>
    </row>
    <row r="18" spans="1:71" s="1" customFormat="1" ht="6.9" customHeight="1" x14ac:dyDescent="0.2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41"/>
      <c r="BS18" s="19" t="s">
        <v>6</v>
      </c>
    </row>
    <row r="19" spans="1:71" s="1" customFormat="1" ht="12" customHeight="1" x14ac:dyDescent="0.2">
      <c r="B19" s="23"/>
      <c r="C19" s="24"/>
      <c r="D19" s="31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25</v>
      </c>
      <c r="AL19" s="24"/>
      <c r="AM19" s="24"/>
      <c r="AN19" s="29" t="s">
        <v>35</v>
      </c>
      <c r="AO19" s="24"/>
      <c r="AP19" s="24"/>
      <c r="AQ19" s="24"/>
      <c r="AR19" s="22"/>
      <c r="BE19" s="341"/>
      <c r="BS19" s="19" t="s">
        <v>6</v>
      </c>
    </row>
    <row r="20" spans="1:71" s="1" customFormat="1" ht="18.45" customHeight="1" x14ac:dyDescent="0.2">
      <c r="B20" s="23"/>
      <c r="C20" s="24"/>
      <c r="D20" s="24"/>
      <c r="E20" s="29" t="s">
        <v>32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41"/>
      <c r="BS20" s="19" t="s">
        <v>33</v>
      </c>
    </row>
    <row r="21" spans="1:71" s="1" customFormat="1" ht="6.9" customHeight="1" x14ac:dyDescent="0.2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41"/>
    </row>
    <row r="22" spans="1:71" s="1" customFormat="1" ht="12" customHeight="1" x14ac:dyDescent="0.2">
      <c r="B22" s="23"/>
      <c r="C22" s="24"/>
      <c r="D22" s="31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41"/>
    </row>
    <row r="23" spans="1:71" s="1" customFormat="1" ht="47.25" customHeight="1" x14ac:dyDescent="0.2">
      <c r="B23" s="23"/>
      <c r="C23" s="24"/>
      <c r="D23" s="24"/>
      <c r="E23" s="348" t="s">
        <v>37</v>
      </c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48"/>
      <c r="T23" s="348"/>
      <c r="U23" s="348"/>
      <c r="V23" s="348"/>
      <c r="W23" s="348"/>
      <c r="X23" s="348"/>
      <c r="Y23" s="348"/>
      <c r="Z23" s="348"/>
      <c r="AA23" s="348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24"/>
      <c r="AP23" s="24"/>
      <c r="AQ23" s="24"/>
      <c r="AR23" s="22"/>
      <c r="BE23" s="341"/>
    </row>
    <row r="24" spans="1:71" s="1" customFormat="1" ht="6.9" customHeight="1" x14ac:dyDescent="0.2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41"/>
    </row>
    <row r="25" spans="1:71" s="1" customFormat="1" ht="6.9" customHeight="1" x14ac:dyDescent="0.2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41"/>
    </row>
    <row r="26" spans="1:71" s="2" customFormat="1" ht="25.95" customHeight="1" x14ac:dyDescent="0.2">
      <c r="A26" s="36"/>
      <c r="B26" s="37"/>
      <c r="C26" s="38"/>
      <c r="D26" s="39" t="s">
        <v>38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49">
        <f>ROUND(AG54,2)</f>
        <v>7390102.4699999997</v>
      </c>
      <c r="AL26" s="350"/>
      <c r="AM26" s="350"/>
      <c r="AN26" s="350"/>
      <c r="AO26" s="350"/>
      <c r="AP26" s="38"/>
      <c r="AQ26" s="38"/>
      <c r="AR26" s="41"/>
      <c r="BE26" s="341"/>
    </row>
    <row r="27" spans="1:71" s="2" customFormat="1" ht="6.9" customHeight="1" x14ac:dyDescent="0.2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41"/>
    </row>
    <row r="28" spans="1:71" s="2" customFormat="1" ht="13.2" x14ac:dyDescent="0.2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51" t="s">
        <v>39</v>
      </c>
      <c r="M28" s="351"/>
      <c r="N28" s="351"/>
      <c r="O28" s="351"/>
      <c r="P28" s="351"/>
      <c r="Q28" s="38"/>
      <c r="R28" s="38"/>
      <c r="S28" s="38"/>
      <c r="T28" s="38"/>
      <c r="U28" s="38"/>
      <c r="V28" s="38"/>
      <c r="W28" s="351" t="s">
        <v>40</v>
      </c>
      <c r="X28" s="351"/>
      <c r="Y28" s="351"/>
      <c r="Z28" s="351"/>
      <c r="AA28" s="351"/>
      <c r="AB28" s="351"/>
      <c r="AC28" s="351"/>
      <c r="AD28" s="351"/>
      <c r="AE28" s="351"/>
      <c r="AF28" s="38"/>
      <c r="AG28" s="38"/>
      <c r="AH28" s="38"/>
      <c r="AI28" s="38"/>
      <c r="AJ28" s="38"/>
      <c r="AK28" s="351" t="s">
        <v>41</v>
      </c>
      <c r="AL28" s="351"/>
      <c r="AM28" s="351"/>
      <c r="AN28" s="351"/>
      <c r="AO28" s="351"/>
      <c r="AP28" s="38"/>
      <c r="AQ28" s="38"/>
      <c r="AR28" s="41"/>
      <c r="BE28" s="341"/>
    </row>
    <row r="29" spans="1:71" s="3" customFormat="1" ht="14.4" customHeight="1" x14ac:dyDescent="0.2">
      <c r="B29" s="42"/>
      <c r="C29" s="43"/>
      <c r="D29" s="31" t="s">
        <v>42</v>
      </c>
      <c r="E29" s="43"/>
      <c r="F29" s="31" t="s">
        <v>43</v>
      </c>
      <c r="G29" s="43"/>
      <c r="H29" s="43"/>
      <c r="I29" s="43"/>
      <c r="J29" s="43"/>
      <c r="K29" s="43"/>
      <c r="L29" s="335">
        <v>0.21</v>
      </c>
      <c r="M29" s="334"/>
      <c r="N29" s="334"/>
      <c r="O29" s="334"/>
      <c r="P29" s="334"/>
      <c r="Q29" s="43"/>
      <c r="R29" s="43"/>
      <c r="S29" s="43"/>
      <c r="T29" s="43"/>
      <c r="U29" s="43"/>
      <c r="V29" s="43"/>
      <c r="W29" s="333">
        <f>ROUND(AZ54, 2)</f>
        <v>7390102.4699999997</v>
      </c>
      <c r="X29" s="334"/>
      <c r="Y29" s="334"/>
      <c r="Z29" s="334"/>
      <c r="AA29" s="334"/>
      <c r="AB29" s="334"/>
      <c r="AC29" s="334"/>
      <c r="AD29" s="334"/>
      <c r="AE29" s="334"/>
      <c r="AF29" s="43"/>
      <c r="AG29" s="43"/>
      <c r="AH29" s="43"/>
      <c r="AI29" s="43"/>
      <c r="AJ29" s="43"/>
      <c r="AK29" s="333">
        <f>ROUND(AV54, 2)</f>
        <v>1551921.52</v>
      </c>
      <c r="AL29" s="334"/>
      <c r="AM29" s="334"/>
      <c r="AN29" s="334"/>
      <c r="AO29" s="334"/>
      <c r="AP29" s="43"/>
      <c r="AQ29" s="43"/>
      <c r="AR29" s="44"/>
      <c r="BE29" s="342"/>
    </row>
    <row r="30" spans="1:71" s="3" customFormat="1" ht="14.4" customHeight="1" x14ac:dyDescent="0.2">
      <c r="B30" s="42"/>
      <c r="C30" s="43"/>
      <c r="D30" s="43"/>
      <c r="E30" s="43"/>
      <c r="F30" s="31" t="s">
        <v>44</v>
      </c>
      <c r="G30" s="43"/>
      <c r="H30" s="43"/>
      <c r="I30" s="43"/>
      <c r="J30" s="43"/>
      <c r="K30" s="43"/>
      <c r="L30" s="335">
        <v>0.12</v>
      </c>
      <c r="M30" s="334"/>
      <c r="N30" s="334"/>
      <c r="O30" s="334"/>
      <c r="P30" s="334"/>
      <c r="Q30" s="43"/>
      <c r="R30" s="43"/>
      <c r="S30" s="43"/>
      <c r="T30" s="43"/>
      <c r="U30" s="43"/>
      <c r="V30" s="43"/>
      <c r="W30" s="333">
        <f>ROUND(BA54, 2)</f>
        <v>0</v>
      </c>
      <c r="X30" s="334"/>
      <c r="Y30" s="334"/>
      <c r="Z30" s="334"/>
      <c r="AA30" s="334"/>
      <c r="AB30" s="334"/>
      <c r="AC30" s="334"/>
      <c r="AD30" s="334"/>
      <c r="AE30" s="334"/>
      <c r="AF30" s="43"/>
      <c r="AG30" s="43"/>
      <c r="AH30" s="43"/>
      <c r="AI30" s="43"/>
      <c r="AJ30" s="43"/>
      <c r="AK30" s="333">
        <f>ROUND(AW54, 2)</f>
        <v>0</v>
      </c>
      <c r="AL30" s="334"/>
      <c r="AM30" s="334"/>
      <c r="AN30" s="334"/>
      <c r="AO30" s="334"/>
      <c r="AP30" s="43"/>
      <c r="AQ30" s="43"/>
      <c r="AR30" s="44"/>
      <c r="BE30" s="342"/>
    </row>
    <row r="31" spans="1:71" s="3" customFormat="1" ht="14.4" hidden="1" customHeight="1" x14ac:dyDescent="0.2">
      <c r="B31" s="42"/>
      <c r="C31" s="43"/>
      <c r="D31" s="43"/>
      <c r="E31" s="43"/>
      <c r="F31" s="31" t="s">
        <v>45</v>
      </c>
      <c r="G31" s="43"/>
      <c r="H31" s="43"/>
      <c r="I31" s="43"/>
      <c r="J31" s="43"/>
      <c r="K31" s="43"/>
      <c r="L31" s="335">
        <v>0.21</v>
      </c>
      <c r="M31" s="334"/>
      <c r="N31" s="334"/>
      <c r="O31" s="334"/>
      <c r="P31" s="334"/>
      <c r="Q31" s="43"/>
      <c r="R31" s="43"/>
      <c r="S31" s="43"/>
      <c r="T31" s="43"/>
      <c r="U31" s="43"/>
      <c r="V31" s="43"/>
      <c r="W31" s="333">
        <f>ROUND(BB54, 2)</f>
        <v>0</v>
      </c>
      <c r="X31" s="334"/>
      <c r="Y31" s="334"/>
      <c r="Z31" s="334"/>
      <c r="AA31" s="334"/>
      <c r="AB31" s="334"/>
      <c r="AC31" s="334"/>
      <c r="AD31" s="334"/>
      <c r="AE31" s="334"/>
      <c r="AF31" s="43"/>
      <c r="AG31" s="43"/>
      <c r="AH31" s="43"/>
      <c r="AI31" s="43"/>
      <c r="AJ31" s="43"/>
      <c r="AK31" s="333">
        <v>0</v>
      </c>
      <c r="AL31" s="334"/>
      <c r="AM31" s="334"/>
      <c r="AN31" s="334"/>
      <c r="AO31" s="334"/>
      <c r="AP31" s="43"/>
      <c r="AQ31" s="43"/>
      <c r="AR31" s="44"/>
      <c r="BE31" s="342"/>
    </row>
    <row r="32" spans="1:71" s="3" customFormat="1" ht="14.4" hidden="1" customHeight="1" x14ac:dyDescent="0.2">
      <c r="B32" s="42"/>
      <c r="C32" s="43"/>
      <c r="D32" s="43"/>
      <c r="E32" s="43"/>
      <c r="F32" s="31" t="s">
        <v>46</v>
      </c>
      <c r="G32" s="43"/>
      <c r="H32" s="43"/>
      <c r="I32" s="43"/>
      <c r="J32" s="43"/>
      <c r="K32" s="43"/>
      <c r="L32" s="335">
        <v>0.12</v>
      </c>
      <c r="M32" s="334"/>
      <c r="N32" s="334"/>
      <c r="O32" s="334"/>
      <c r="P32" s="334"/>
      <c r="Q32" s="43"/>
      <c r="R32" s="43"/>
      <c r="S32" s="43"/>
      <c r="T32" s="43"/>
      <c r="U32" s="43"/>
      <c r="V32" s="43"/>
      <c r="W32" s="333">
        <f>ROUND(BC54, 2)</f>
        <v>0</v>
      </c>
      <c r="X32" s="334"/>
      <c r="Y32" s="334"/>
      <c r="Z32" s="334"/>
      <c r="AA32" s="334"/>
      <c r="AB32" s="334"/>
      <c r="AC32" s="334"/>
      <c r="AD32" s="334"/>
      <c r="AE32" s="334"/>
      <c r="AF32" s="43"/>
      <c r="AG32" s="43"/>
      <c r="AH32" s="43"/>
      <c r="AI32" s="43"/>
      <c r="AJ32" s="43"/>
      <c r="AK32" s="333">
        <v>0</v>
      </c>
      <c r="AL32" s="334"/>
      <c r="AM32" s="334"/>
      <c r="AN32" s="334"/>
      <c r="AO32" s="334"/>
      <c r="AP32" s="43"/>
      <c r="AQ32" s="43"/>
      <c r="AR32" s="44"/>
      <c r="BE32" s="342"/>
    </row>
    <row r="33" spans="1:57" s="3" customFormat="1" ht="14.4" hidden="1" customHeight="1" x14ac:dyDescent="0.2">
      <c r="B33" s="42"/>
      <c r="C33" s="43"/>
      <c r="D33" s="43"/>
      <c r="E33" s="43"/>
      <c r="F33" s="31" t="s">
        <v>47</v>
      </c>
      <c r="G33" s="43"/>
      <c r="H33" s="43"/>
      <c r="I33" s="43"/>
      <c r="J33" s="43"/>
      <c r="K33" s="43"/>
      <c r="L33" s="335">
        <v>0</v>
      </c>
      <c r="M33" s="334"/>
      <c r="N33" s="334"/>
      <c r="O33" s="334"/>
      <c r="P33" s="334"/>
      <c r="Q33" s="43"/>
      <c r="R33" s="43"/>
      <c r="S33" s="43"/>
      <c r="T33" s="43"/>
      <c r="U33" s="43"/>
      <c r="V33" s="43"/>
      <c r="W33" s="333">
        <f>ROUND(BD54, 2)</f>
        <v>0</v>
      </c>
      <c r="X33" s="334"/>
      <c r="Y33" s="334"/>
      <c r="Z33" s="334"/>
      <c r="AA33" s="334"/>
      <c r="AB33" s="334"/>
      <c r="AC33" s="334"/>
      <c r="AD33" s="334"/>
      <c r="AE33" s="334"/>
      <c r="AF33" s="43"/>
      <c r="AG33" s="43"/>
      <c r="AH33" s="43"/>
      <c r="AI33" s="43"/>
      <c r="AJ33" s="43"/>
      <c r="AK33" s="333">
        <v>0</v>
      </c>
      <c r="AL33" s="334"/>
      <c r="AM33" s="334"/>
      <c r="AN33" s="334"/>
      <c r="AO33" s="334"/>
      <c r="AP33" s="43"/>
      <c r="AQ33" s="43"/>
      <c r="AR33" s="44"/>
    </row>
    <row r="34" spans="1:57" s="2" customFormat="1" ht="6.9" customHeight="1" x14ac:dyDescent="0.2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5" customHeight="1" x14ac:dyDescent="0.2">
      <c r="A35" s="36"/>
      <c r="B35" s="37"/>
      <c r="C35" s="45"/>
      <c r="D35" s="46" t="s">
        <v>48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49</v>
      </c>
      <c r="U35" s="47"/>
      <c r="V35" s="47"/>
      <c r="W35" s="47"/>
      <c r="X35" s="339" t="s">
        <v>50</v>
      </c>
      <c r="Y35" s="337"/>
      <c r="Z35" s="337"/>
      <c r="AA35" s="337"/>
      <c r="AB35" s="337"/>
      <c r="AC35" s="47"/>
      <c r="AD35" s="47"/>
      <c r="AE35" s="47"/>
      <c r="AF35" s="47"/>
      <c r="AG35" s="47"/>
      <c r="AH35" s="47"/>
      <c r="AI35" s="47"/>
      <c r="AJ35" s="47"/>
      <c r="AK35" s="336">
        <f>SUM(AK26:AK33)</f>
        <v>8942023.9900000002</v>
      </c>
      <c r="AL35" s="337"/>
      <c r="AM35" s="337"/>
      <c r="AN35" s="337"/>
      <c r="AO35" s="338"/>
      <c r="AP35" s="45"/>
      <c r="AQ35" s="45"/>
      <c r="AR35" s="41"/>
      <c r="BE35" s="36"/>
    </row>
    <row r="36" spans="1:57" s="2" customFormat="1" ht="6.9" customHeight="1" x14ac:dyDescent="0.2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" customHeight="1" x14ac:dyDescent="0.2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" customHeight="1" x14ac:dyDescent="0.2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" customHeight="1" x14ac:dyDescent="0.2">
      <c r="A42" s="36"/>
      <c r="B42" s="37"/>
      <c r="C42" s="25" t="s">
        <v>51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" customHeight="1" x14ac:dyDescent="0.2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 x14ac:dyDescent="0.2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1698/Bez_oken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" customHeight="1" x14ac:dyDescent="0.2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56" t="str">
        <f>K6</f>
        <v>Stavební úpravy vnitřních prostor Polikliniky Vinohradská, č. p. 1513/176</v>
      </c>
      <c r="M45" s="357"/>
      <c r="N45" s="357"/>
      <c r="O45" s="357"/>
      <c r="P45" s="357"/>
      <c r="Q45" s="357"/>
      <c r="R45" s="357"/>
      <c r="S45" s="357"/>
      <c r="T45" s="357"/>
      <c r="U45" s="357"/>
      <c r="V45" s="357"/>
      <c r="W45" s="357"/>
      <c r="X45" s="357"/>
      <c r="Y45" s="357"/>
      <c r="Z45" s="357"/>
      <c r="AA45" s="357"/>
      <c r="AB45" s="357"/>
      <c r="AC45" s="357"/>
      <c r="AD45" s="357"/>
      <c r="AE45" s="357"/>
      <c r="AF45" s="357"/>
      <c r="AG45" s="357"/>
      <c r="AH45" s="357"/>
      <c r="AI45" s="357"/>
      <c r="AJ45" s="357"/>
      <c r="AK45" s="357"/>
      <c r="AL45" s="357"/>
      <c r="AM45" s="357"/>
      <c r="AN45" s="357"/>
      <c r="AO45" s="357"/>
      <c r="AP45" s="58"/>
      <c r="AQ45" s="58"/>
      <c r="AR45" s="59"/>
    </row>
    <row r="46" spans="1:57" s="2" customFormat="1" ht="6.9" customHeight="1" x14ac:dyDescent="0.2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 x14ac:dyDescent="0.2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Vinohradská 1513/176, Praha 3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58">
        <f>IF(AN8= "","",AN8)</f>
        <v>45740</v>
      </c>
      <c r="AN47" s="358"/>
      <c r="AO47" s="38"/>
      <c r="AP47" s="38"/>
      <c r="AQ47" s="38"/>
      <c r="AR47" s="41"/>
      <c r="BE47" s="36"/>
    </row>
    <row r="48" spans="1:57" s="2" customFormat="1" ht="6.9" customHeight="1" x14ac:dyDescent="0.2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15" customHeight="1" x14ac:dyDescent="0.2">
      <c r="A49" s="36"/>
      <c r="B49" s="37"/>
      <c r="C49" s="31" t="s">
        <v>24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Městská část Praha 3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30</v>
      </c>
      <c r="AJ49" s="38"/>
      <c r="AK49" s="38"/>
      <c r="AL49" s="38"/>
      <c r="AM49" s="359" t="str">
        <f>IF(E17="","",E17)</f>
        <v>Studio A s. r. o.</v>
      </c>
      <c r="AN49" s="360"/>
      <c r="AO49" s="360"/>
      <c r="AP49" s="360"/>
      <c r="AQ49" s="38"/>
      <c r="AR49" s="41"/>
      <c r="AS49" s="364" t="s">
        <v>52</v>
      </c>
      <c r="AT49" s="365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15" customHeight="1" x14ac:dyDescent="0.2">
      <c r="A50" s="36"/>
      <c r="B50" s="37"/>
      <c r="C50" s="31" t="s">
        <v>29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>IWU, s.r.o.</v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34</v>
      </c>
      <c r="AJ50" s="38"/>
      <c r="AK50" s="38"/>
      <c r="AL50" s="38"/>
      <c r="AM50" s="359" t="str">
        <f>IF(E20="","",E20)</f>
        <v>Studio A s. r. o.</v>
      </c>
      <c r="AN50" s="360"/>
      <c r="AO50" s="360"/>
      <c r="AP50" s="360"/>
      <c r="AQ50" s="38"/>
      <c r="AR50" s="41"/>
      <c r="AS50" s="366"/>
      <c r="AT50" s="367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8" customHeight="1" x14ac:dyDescent="0.2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68"/>
      <c r="AT51" s="369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 x14ac:dyDescent="0.2">
      <c r="A52" s="36"/>
      <c r="B52" s="37"/>
      <c r="C52" s="370" t="s">
        <v>53</v>
      </c>
      <c r="D52" s="355"/>
      <c r="E52" s="355"/>
      <c r="F52" s="355"/>
      <c r="G52" s="355"/>
      <c r="H52" s="68"/>
      <c r="I52" s="354" t="s">
        <v>54</v>
      </c>
      <c r="J52" s="355"/>
      <c r="K52" s="355"/>
      <c r="L52" s="355"/>
      <c r="M52" s="355"/>
      <c r="N52" s="355"/>
      <c r="O52" s="355"/>
      <c r="P52" s="355"/>
      <c r="Q52" s="355"/>
      <c r="R52" s="355"/>
      <c r="S52" s="355"/>
      <c r="T52" s="355"/>
      <c r="U52" s="355"/>
      <c r="V52" s="355"/>
      <c r="W52" s="355"/>
      <c r="X52" s="355"/>
      <c r="Y52" s="355"/>
      <c r="Z52" s="355"/>
      <c r="AA52" s="355"/>
      <c r="AB52" s="355"/>
      <c r="AC52" s="355"/>
      <c r="AD52" s="355"/>
      <c r="AE52" s="355"/>
      <c r="AF52" s="355"/>
      <c r="AG52" s="371" t="s">
        <v>55</v>
      </c>
      <c r="AH52" s="355"/>
      <c r="AI52" s="355"/>
      <c r="AJ52" s="355"/>
      <c r="AK52" s="355"/>
      <c r="AL52" s="355"/>
      <c r="AM52" s="355"/>
      <c r="AN52" s="354" t="s">
        <v>56</v>
      </c>
      <c r="AO52" s="355"/>
      <c r="AP52" s="355"/>
      <c r="AQ52" s="69" t="s">
        <v>57</v>
      </c>
      <c r="AR52" s="41"/>
      <c r="AS52" s="70" t="s">
        <v>58</v>
      </c>
      <c r="AT52" s="71" t="s">
        <v>59</v>
      </c>
      <c r="AU52" s="71" t="s">
        <v>60</v>
      </c>
      <c r="AV52" s="71" t="s">
        <v>61</v>
      </c>
      <c r="AW52" s="71" t="s">
        <v>62</v>
      </c>
      <c r="AX52" s="71" t="s">
        <v>63</v>
      </c>
      <c r="AY52" s="71" t="s">
        <v>64</v>
      </c>
      <c r="AZ52" s="71" t="s">
        <v>65</v>
      </c>
      <c r="BA52" s="71" t="s">
        <v>66</v>
      </c>
      <c r="BB52" s="71" t="s">
        <v>67</v>
      </c>
      <c r="BC52" s="71" t="s">
        <v>68</v>
      </c>
      <c r="BD52" s="72" t="s">
        <v>69</v>
      </c>
      <c r="BE52" s="36"/>
    </row>
    <row r="53" spans="1:91" s="2" customFormat="1" ht="10.8" customHeight="1" x14ac:dyDescent="0.2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" customHeight="1" x14ac:dyDescent="0.2">
      <c r="B54" s="76"/>
      <c r="C54" s="77" t="s">
        <v>70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62">
        <f>ROUND(SUM(AG55:AG60),2)</f>
        <v>7390102.4699999997</v>
      </c>
      <c r="AH54" s="362"/>
      <c r="AI54" s="362"/>
      <c r="AJ54" s="362"/>
      <c r="AK54" s="362"/>
      <c r="AL54" s="362"/>
      <c r="AM54" s="362"/>
      <c r="AN54" s="363">
        <f t="shared" ref="AN54:AN60" si="0">SUM(AG54,AT54)</f>
        <v>8942023.9900000002</v>
      </c>
      <c r="AO54" s="363"/>
      <c r="AP54" s="363"/>
      <c r="AQ54" s="80" t="s">
        <v>19</v>
      </c>
      <c r="AR54" s="81"/>
      <c r="AS54" s="82">
        <f>ROUND(SUM(AS55:AS60),2)</f>
        <v>0</v>
      </c>
      <c r="AT54" s="83">
        <f t="shared" ref="AT54:AT60" si="1">ROUND(SUM(AV54:AW54),2)</f>
        <v>1551921.52</v>
      </c>
      <c r="AU54" s="84">
        <f>ROUND(SUM(AU55:AU60),5)</f>
        <v>0</v>
      </c>
      <c r="AV54" s="83">
        <f>ROUND(AZ54*L29,2)</f>
        <v>1551921.52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ROUND(SUM(AZ55:AZ60),2)</f>
        <v>7390102.4699999997</v>
      </c>
      <c r="BA54" s="83">
        <f>ROUND(SUM(BA55:BA60),2)</f>
        <v>0</v>
      </c>
      <c r="BB54" s="83">
        <f>ROUND(SUM(BB55:BB60),2)</f>
        <v>0</v>
      </c>
      <c r="BC54" s="83">
        <f>ROUND(SUM(BC55:BC60),2)</f>
        <v>0</v>
      </c>
      <c r="BD54" s="85">
        <f>ROUND(SUM(BD55:BD60),2)</f>
        <v>0</v>
      </c>
      <c r="BS54" s="86" t="s">
        <v>71</v>
      </c>
      <c r="BT54" s="86" t="s">
        <v>72</v>
      </c>
      <c r="BU54" s="87" t="s">
        <v>73</v>
      </c>
      <c r="BV54" s="86" t="s">
        <v>74</v>
      </c>
      <c r="BW54" s="86" t="s">
        <v>5</v>
      </c>
      <c r="BX54" s="86" t="s">
        <v>75</v>
      </c>
      <c r="CL54" s="86" t="s">
        <v>19</v>
      </c>
    </row>
    <row r="55" spans="1:91" s="7" customFormat="1" ht="16.5" customHeight="1" x14ac:dyDescent="0.2">
      <c r="A55" s="88" t="s">
        <v>76</v>
      </c>
      <c r="B55" s="89"/>
      <c r="C55" s="90"/>
      <c r="D55" s="361" t="s">
        <v>77</v>
      </c>
      <c r="E55" s="361"/>
      <c r="F55" s="361"/>
      <c r="G55" s="361"/>
      <c r="H55" s="361"/>
      <c r="I55" s="91"/>
      <c r="J55" s="361" t="s">
        <v>78</v>
      </c>
      <c r="K55" s="361"/>
      <c r="L55" s="361"/>
      <c r="M55" s="361"/>
      <c r="N55" s="361"/>
      <c r="O55" s="361"/>
      <c r="P55" s="361"/>
      <c r="Q55" s="361"/>
      <c r="R55" s="361"/>
      <c r="S55" s="361"/>
      <c r="T55" s="361"/>
      <c r="U55" s="361"/>
      <c r="V55" s="361"/>
      <c r="W55" s="361"/>
      <c r="X55" s="361"/>
      <c r="Y55" s="361"/>
      <c r="Z55" s="361"/>
      <c r="AA55" s="361"/>
      <c r="AB55" s="361"/>
      <c r="AC55" s="361"/>
      <c r="AD55" s="361"/>
      <c r="AE55" s="361"/>
      <c r="AF55" s="361"/>
      <c r="AG55" s="352">
        <f>'D.1.1 - Stavební úpravy'!J30</f>
        <v>3405009.96</v>
      </c>
      <c r="AH55" s="353"/>
      <c r="AI55" s="353"/>
      <c r="AJ55" s="353"/>
      <c r="AK55" s="353"/>
      <c r="AL55" s="353"/>
      <c r="AM55" s="353"/>
      <c r="AN55" s="352">
        <f t="shared" si="0"/>
        <v>4120062.05</v>
      </c>
      <c r="AO55" s="353"/>
      <c r="AP55" s="353"/>
      <c r="AQ55" s="92" t="s">
        <v>79</v>
      </c>
      <c r="AR55" s="93"/>
      <c r="AS55" s="94">
        <v>0</v>
      </c>
      <c r="AT55" s="95">
        <f t="shared" si="1"/>
        <v>715052.09</v>
      </c>
      <c r="AU55" s="96">
        <f>'D.1.1 - Stavební úpravy'!P96</f>
        <v>0</v>
      </c>
      <c r="AV55" s="95">
        <f>'D.1.1 - Stavební úpravy'!J33</f>
        <v>715052.09</v>
      </c>
      <c r="AW55" s="95">
        <f>'D.1.1 - Stavební úpravy'!J34</f>
        <v>0</v>
      </c>
      <c r="AX55" s="95">
        <f>'D.1.1 - Stavební úpravy'!J35</f>
        <v>0</v>
      </c>
      <c r="AY55" s="95">
        <f>'D.1.1 - Stavební úpravy'!J36</f>
        <v>0</v>
      </c>
      <c r="AZ55" s="95">
        <f>'D.1.1 - Stavební úpravy'!F33</f>
        <v>3405009.96</v>
      </c>
      <c r="BA55" s="95">
        <f>'D.1.1 - Stavební úpravy'!F34</f>
        <v>0</v>
      </c>
      <c r="BB55" s="95">
        <f>'D.1.1 - Stavební úpravy'!F35</f>
        <v>0</v>
      </c>
      <c r="BC55" s="95">
        <f>'D.1.1 - Stavební úpravy'!F36</f>
        <v>0</v>
      </c>
      <c r="BD55" s="97">
        <f>'D.1.1 - Stavební úpravy'!F37</f>
        <v>0</v>
      </c>
      <c r="BT55" s="98" t="s">
        <v>80</v>
      </c>
      <c r="BV55" s="98" t="s">
        <v>74</v>
      </c>
      <c r="BW55" s="98" t="s">
        <v>81</v>
      </c>
      <c r="BX55" s="98" t="s">
        <v>5</v>
      </c>
      <c r="CL55" s="98" t="s">
        <v>19</v>
      </c>
      <c r="CM55" s="98" t="s">
        <v>82</v>
      </c>
    </row>
    <row r="56" spans="1:91" s="7" customFormat="1" ht="16.5" customHeight="1" x14ac:dyDescent="0.2">
      <c r="A56" s="88" t="s">
        <v>76</v>
      </c>
      <c r="B56" s="89"/>
      <c r="C56" s="90"/>
      <c r="D56" s="361" t="s">
        <v>83</v>
      </c>
      <c r="E56" s="361"/>
      <c r="F56" s="361"/>
      <c r="G56" s="361"/>
      <c r="H56" s="361"/>
      <c r="I56" s="91"/>
      <c r="J56" s="361" t="s">
        <v>84</v>
      </c>
      <c r="K56" s="361"/>
      <c r="L56" s="361"/>
      <c r="M56" s="361"/>
      <c r="N56" s="361"/>
      <c r="O56" s="361"/>
      <c r="P56" s="361"/>
      <c r="Q56" s="361"/>
      <c r="R56" s="361"/>
      <c r="S56" s="361"/>
      <c r="T56" s="361"/>
      <c r="U56" s="361"/>
      <c r="V56" s="361"/>
      <c r="W56" s="361"/>
      <c r="X56" s="361"/>
      <c r="Y56" s="361"/>
      <c r="Z56" s="361"/>
      <c r="AA56" s="361"/>
      <c r="AB56" s="361"/>
      <c r="AC56" s="361"/>
      <c r="AD56" s="361"/>
      <c r="AE56" s="361"/>
      <c r="AF56" s="361"/>
      <c r="AG56" s="352">
        <f>'D.1.4.1 - Zdravotně techn...'!J30</f>
        <v>705432</v>
      </c>
      <c r="AH56" s="353"/>
      <c r="AI56" s="353"/>
      <c r="AJ56" s="353"/>
      <c r="AK56" s="353"/>
      <c r="AL56" s="353"/>
      <c r="AM56" s="353"/>
      <c r="AN56" s="352">
        <f t="shared" si="0"/>
        <v>853572.72</v>
      </c>
      <c r="AO56" s="353"/>
      <c r="AP56" s="353"/>
      <c r="AQ56" s="92" t="s">
        <v>79</v>
      </c>
      <c r="AR56" s="93"/>
      <c r="AS56" s="94">
        <v>0</v>
      </c>
      <c r="AT56" s="95">
        <f t="shared" si="1"/>
        <v>148140.72</v>
      </c>
      <c r="AU56" s="96">
        <f>'D.1.4.1 - Zdravotně techn...'!P83</f>
        <v>0</v>
      </c>
      <c r="AV56" s="95">
        <f>'D.1.4.1 - Zdravotně techn...'!J33</f>
        <v>148140.72</v>
      </c>
      <c r="AW56" s="95">
        <f>'D.1.4.1 - Zdravotně techn...'!J34</f>
        <v>0</v>
      </c>
      <c r="AX56" s="95">
        <f>'D.1.4.1 - Zdravotně techn...'!J35</f>
        <v>0</v>
      </c>
      <c r="AY56" s="95">
        <f>'D.1.4.1 - Zdravotně techn...'!J36</f>
        <v>0</v>
      </c>
      <c r="AZ56" s="95">
        <f>'D.1.4.1 - Zdravotně techn...'!F33</f>
        <v>705432</v>
      </c>
      <c r="BA56" s="95">
        <f>'D.1.4.1 - Zdravotně techn...'!F34</f>
        <v>0</v>
      </c>
      <c r="BB56" s="95">
        <f>'D.1.4.1 - Zdravotně techn...'!F35</f>
        <v>0</v>
      </c>
      <c r="BC56" s="95">
        <f>'D.1.4.1 - Zdravotně techn...'!F36</f>
        <v>0</v>
      </c>
      <c r="BD56" s="97">
        <f>'D.1.4.1 - Zdravotně techn...'!F37</f>
        <v>0</v>
      </c>
      <c r="BT56" s="98" t="s">
        <v>80</v>
      </c>
      <c r="BV56" s="98" t="s">
        <v>74</v>
      </c>
      <c r="BW56" s="98" t="s">
        <v>85</v>
      </c>
      <c r="BX56" s="98" t="s">
        <v>5</v>
      </c>
      <c r="CL56" s="98" t="s">
        <v>19</v>
      </c>
      <c r="CM56" s="98" t="s">
        <v>82</v>
      </c>
    </row>
    <row r="57" spans="1:91" s="7" customFormat="1" ht="16.5" customHeight="1" x14ac:dyDescent="0.2">
      <c r="A57" s="88" t="s">
        <v>76</v>
      </c>
      <c r="B57" s="89"/>
      <c r="C57" s="90"/>
      <c r="D57" s="361" t="s">
        <v>86</v>
      </c>
      <c r="E57" s="361"/>
      <c r="F57" s="361"/>
      <c r="G57" s="361"/>
      <c r="H57" s="361"/>
      <c r="I57" s="91"/>
      <c r="J57" s="361" t="s">
        <v>87</v>
      </c>
      <c r="K57" s="361"/>
      <c r="L57" s="361"/>
      <c r="M57" s="361"/>
      <c r="N57" s="361"/>
      <c r="O57" s="361"/>
      <c r="P57" s="361"/>
      <c r="Q57" s="361"/>
      <c r="R57" s="361"/>
      <c r="S57" s="361"/>
      <c r="T57" s="361"/>
      <c r="U57" s="361"/>
      <c r="V57" s="361"/>
      <c r="W57" s="361"/>
      <c r="X57" s="361"/>
      <c r="Y57" s="361"/>
      <c r="Z57" s="361"/>
      <c r="AA57" s="361"/>
      <c r="AB57" s="361"/>
      <c r="AC57" s="361"/>
      <c r="AD57" s="361"/>
      <c r="AE57" s="361"/>
      <c r="AF57" s="361"/>
      <c r="AG57" s="352">
        <f>'D.1.4.2 - Vytápění'!J30</f>
        <v>595188.01</v>
      </c>
      <c r="AH57" s="353"/>
      <c r="AI57" s="353"/>
      <c r="AJ57" s="353"/>
      <c r="AK57" s="353"/>
      <c r="AL57" s="353"/>
      <c r="AM57" s="353"/>
      <c r="AN57" s="352">
        <f t="shared" si="0"/>
        <v>720177.49</v>
      </c>
      <c r="AO57" s="353"/>
      <c r="AP57" s="353"/>
      <c r="AQ57" s="92" t="s">
        <v>79</v>
      </c>
      <c r="AR57" s="93"/>
      <c r="AS57" s="94">
        <v>0</v>
      </c>
      <c r="AT57" s="95">
        <f t="shared" si="1"/>
        <v>124989.48</v>
      </c>
      <c r="AU57" s="96">
        <f>'D.1.4.2 - Vytápění'!P90</f>
        <v>0</v>
      </c>
      <c r="AV57" s="95">
        <f>'D.1.4.2 - Vytápění'!J33</f>
        <v>124989.48</v>
      </c>
      <c r="AW57" s="95">
        <f>'D.1.4.2 - Vytápění'!J34</f>
        <v>0</v>
      </c>
      <c r="AX57" s="95">
        <f>'D.1.4.2 - Vytápění'!J35</f>
        <v>0</v>
      </c>
      <c r="AY57" s="95">
        <f>'D.1.4.2 - Vytápění'!J36</f>
        <v>0</v>
      </c>
      <c r="AZ57" s="95">
        <f>'D.1.4.2 - Vytápění'!F33</f>
        <v>595188.01</v>
      </c>
      <c r="BA57" s="95">
        <f>'D.1.4.2 - Vytápění'!F34</f>
        <v>0</v>
      </c>
      <c r="BB57" s="95">
        <f>'D.1.4.2 - Vytápění'!F35</f>
        <v>0</v>
      </c>
      <c r="BC57" s="95">
        <f>'D.1.4.2 - Vytápění'!F36</f>
        <v>0</v>
      </c>
      <c r="BD57" s="97">
        <f>'D.1.4.2 - Vytápění'!F37</f>
        <v>0</v>
      </c>
      <c r="BT57" s="98" t="s">
        <v>80</v>
      </c>
      <c r="BV57" s="98" t="s">
        <v>74</v>
      </c>
      <c r="BW57" s="98" t="s">
        <v>88</v>
      </c>
      <c r="BX57" s="98" t="s">
        <v>5</v>
      </c>
      <c r="CL57" s="98" t="s">
        <v>19</v>
      </c>
      <c r="CM57" s="98" t="s">
        <v>82</v>
      </c>
    </row>
    <row r="58" spans="1:91" s="7" customFormat="1" ht="16.5" customHeight="1" x14ac:dyDescent="0.2">
      <c r="A58" s="88" t="s">
        <v>76</v>
      </c>
      <c r="B58" s="89"/>
      <c r="C58" s="90"/>
      <c r="D58" s="361" t="s">
        <v>89</v>
      </c>
      <c r="E58" s="361"/>
      <c r="F58" s="361"/>
      <c r="G58" s="361"/>
      <c r="H58" s="361"/>
      <c r="I58" s="91"/>
      <c r="J58" s="361" t="s">
        <v>90</v>
      </c>
      <c r="K58" s="361"/>
      <c r="L58" s="361"/>
      <c r="M58" s="361"/>
      <c r="N58" s="361"/>
      <c r="O58" s="361"/>
      <c r="P58" s="361"/>
      <c r="Q58" s="361"/>
      <c r="R58" s="361"/>
      <c r="S58" s="361"/>
      <c r="T58" s="361"/>
      <c r="U58" s="361"/>
      <c r="V58" s="361"/>
      <c r="W58" s="361"/>
      <c r="X58" s="361"/>
      <c r="Y58" s="361"/>
      <c r="Z58" s="361"/>
      <c r="AA58" s="361"/>
      <c r="AB58" s="361"/>
      <c r="AC58" s="361"/>
      <c r="AD58" s="361"/>
      <c r="AE58" s="361"/>
      <c r="AF58" s="361"/>
      <c r="AG58" s="352">
        <f>'D.1.4.3 - Vzduchotechnika...'!J30</f>
        <v>670510</v>
      </c>
      <c r="AH58" s="353"/>
      <c r="AI58" s="353"/>
      <c r="AJ58" s="353"/>
      <c r="AK58" s="353"/>
      <c r="AL58" s="353"/>
      <c r="AM58" s="353"/>
      <c r="AN58" s="352">
        <f t="shared" si="0"/>
        <v>811317.1</v>
      </c>
      <c r="AO58" s="353"/>
      <c r="AP58" s="353"/>
      <c r="AQ58" s="92" t="s">
        <v>79</v>
      </c>
      <c r="AR58" s="93"/>
      <c r="AS58" s="94">
        <v>0</v>
      </c>
      <c r="AT58" s="95">
        <f t="shared" si="1"/>
        <v>140807.1</v>
      </c>
      <c r="AU58" s="96">
        <f>'D.1.4.3 - Vzduchotechnika...'!P84</f>
        <v>0</v>
      </c>
      <c r="AV58" s="95">
        <f>'D.1.4.3 - Vzduchotechnika...'!J33</f>
        <v>140807.1</v>
      </c>
      <c r="AW58" s="95">
        <f>'D.1.4.3 - Vzduchotechnika...'!J34</f>
        <v>0</v>
      </c>
      <c r="AX58" s="95">
        <f>'D.1.4.3 - Vzduchotechnika...'!J35</f>
        <v>0</v>
      </c>
      <c r="AY58" s="95">
        <f>'D.1.4.3 - Vzduchotechnika...'!J36</f>
        <v>0</v>
      </c>
      <c r="AZ58" s="95">
        <f>'D.1.4.3 - Vzduchotechnika...'!F33</f>
        <v>670510</v>
      </c>
      <c r="BA58" s="95">
        <f>'D.1.4.3 - Vzduchotechnika...'!F34</f>
        <v>0</v>
      </c>
      <c r="BB58" s="95">
        <f>'D.1.4.3 - Vzduchotechnika...'!F35</f>
        <v>0</v>
      </c>
      <c r="BC58" s="95">
        <f>'D.1.4.3 - Vzduchotechnika...'!F36</f>
        <v>0</v>
      </c>
      <c r="BD58" s="97">
        <f>'D.1.4.3 - Vzduchotechnika...'!F37</f>
        <v>0</v>
      </c>
      <c r="BT58" s="98" t="s">
        <v>80</v>
      </c>
      <c r="BV58" s="98" t="s">
        <v>74</v>
      </c>
      <c r="BW58" s="98" t="s">
        <v>91</v>
      </c>
      <c r="BX58" s="98" t="s">
        <v>5</v>
      </c>
      <c r="CL58" s="98" t="s">
        <v>19</v>
      </c>
      <c r="CM58" s="98" t="s">
        <v>82</v>
      </c>
    </row>
    <row r="59" spans="1:91" s="7" customFormat="1" ht="16.5" customHeight="1" x14ac:dyDescent="0.2">
      <c r="A59" s="88" t="s">
        <v>76</v>
      </c>
      <c r="B59" s="89"/>
      <c r="C59" s="90"/>
      <c r="D59" s="361" t="s">
        <v>92</v>
      </c>
      <c r="E59" s="361"/>
      <c r="F59" s="361"/>
      <c r="G59" s="361"/>
      <c r="H59" s="361"/>
      <c r="I59" s="91"/>
      <c r="J59" s="361" t="s">
        <v>93</v>
      </c>
      <c r="K59" s="361"/>
      <c r="L59" s="361"/>
      <c r="M59" s="361"/>
      <c r="N59" s="361"/>
      <c r="O59" s="361"/>
      <c r="P59" s="361"/>
      <c r="Q59" s="361"/>
      <c r="R59" s="361"/>
      <c r="S59" s="361"/>
      <c r="T59" s="361"/>
      <c r="U59" s="361"/>
      <c r="V59" s="361"/>
      <c r="W59" s="361"/>
      <c r="X59" s="361"/>
      <c r="Y59" s="361"/>
      <c r="Z59" s="361"/>
      <c r="AA59" s="361"/>
      <c r="AB59" s="361"/>
      <c r="AC59" s="361"/>
      <c r="AD59" s="361"/>
      <c r="AE59" s="361"/>
      <c r="AF59" s="361"/>
      <c r="AG59" s="352">
        <f>'D.1.4.4 - Elektroinstalace'!J30</f>
        <v>1508622.5</v>
      </c>
      <c r="AH59" s="353"/>
      <c r="AI59" s="353"/>
      <c r="AJ59" s="353"/>
      <c r="AK59" s="353"/>
      <c r="AL59" s="353"/>
      <c r="AM59" s="353"/>
      <c r="AN59" s="352">
        <f t="shared" si="0"/>
        <v>1825433.23</v>
      </c>
      <c r="AO59" s="353"/>
      <c r="AP59" s="353"/>
      <c r="AQ59" s="92" t="s">
        <v>79</v>
      </c>
      <c r="AR59" s="93"/>
      <c r="AS59" s="94">
        <v>0</v>
      </c>
      <c r="AT59" s="95">
        <f t="shared" si="1"/>
        <v>316810.73</v>
      </c>
      <c r="AU59" s="96">
        <f>'D.1.4.4 - Elektroinstalace'!P88</f>
        <v>0</v>
      </c>
      <c r="AV59" s="95">
        <f>'D.1.4.4 - Elektroinstalace'!J33</f>
        <v>316810.73</v>
      </c>
      <c r="AW59" s="95">
        <f>'D.1.4.4 - Elektroinstalace'!J34</f>
        <v>0</v>
      </c>
      <c r="AX59" s="95">
        <f>'D.1.4.4 - Elektroinstalace'!J35</f>
        <v>0</v>
      </c>
      <c r="AY59" s="95">
        <f>'D.1.4.4 - Elektroinstalace'!J36</f>
        <v>0</v>
      </c>
      <c r="AZ59" s="95">
        <f>'D.1.4.4 - Elektroinstalace'!F33</f>
        <v>1508622.5</v>
      </c>
      <c r="BA59" s="95">
        <f>'D.1.4.4 - Elektroinstalace'!F34</f>
        <v>0</v>
      </c>
      <c r="BB59" s="95">
        <f>'D.1.4.4 - Elektroinstalace'!F35</f>
        <v>0</v>
      </c>
      <c r="BC59" s="95">
        <f>'D.1.4.4 - Elektroinstalace'!F36</f>
        <v>0</v>
      </c>
      <c r="BD59" s="97">
        <f>'D.1.4.4 - Elektroinstalace'!F37</f>
        <v>0</v>
      </c>
      <c r="BT59" s="98" t="s">
        <v>80</v>
      </c>
      <c r="BV59" s="98" t="s">
        <v>74</v>
      </c>
      <c r="BW59" s="98" t="s">
        <v>94</v>
      </c>
      <c r="BX59" s="98" t="s">
        <v>5</v>
      </c>
      <c r="CL59" s="98" t="s">
        <v>19</v>
      </c>
      <c r="CM59" s="98" t="s">
        <v>82</v>
      </c>
    </row>
    <row r="60" spans="1:91" s="7" customFormat="1" ht="16.5" customHeight="1" x14ac:dyDescent="0.2">
      <c r="A60" s="88" t="s">
        <v>76</v>
      </c>
      <c r="B60" s="89"/>
      <c r="C60" s="90"/>
      <c r="D60" s="361" t="s">
        <v>95</v>
      </c>
      <c r="E60" s="361"/>
      <c r="F60" s="361"/>
      <c r="G60" s="361"/>
      <c r="H60" s="361"/>
      <c r="I60" s="91"/>
      <c r="J60" s="361" t="s">
        <v>96</v>
      </c>
      <c r="K60" s="361"/>
      <c r="L60" s="361"/>
      <c r="M60" s="361"/>
      <c r="N60" s="361"/>
      <c r="O60" s="361"/>
      <c r="P60" s="361"/>
      <c r="Q60" s="361"/>
      <c r="R60" s="361"/>
      <c r="S60" s="361"/>
      <c r="T60" s="361"/>
      <c r="U60" s="361"/>
      <c r="V60" s="361"/>
      <c r="W60" s="361"/>
      <c r="X60" s="361"/>
      <c r="Y60" s="361"/>
      <c r="Z60" s="361"/>
      <c r="AA60" s="361"/>
      <c r="AB60" s="361"/>
      <c r="AC60" s="361"/>
      <c r="AD60" s="361"/>
      <c r="AE60" s="361"/>
      <c r="AF60" s="361"/>
      <c r="AG60" s="352">
        <f>'D.2.1 - VRN'!J30</f>
        <v>505340</v>
      </c>
      <c r="AH60" s="353"/>
      <c r="AI60" s="353"/>
      <c r="AJ60" s="353"/>
      <c r="AK60" s="353"/>
      <c r="AL60" s="353"/>
      <c r="AM60" s="353"/>
      <c r="AN60" s="352">
        <f t="shared" si="0"/>
        <v>611461.4</v>
      </c>
      <c r="AO60" s="353"/>
      <c r="AP60" s="353"/>
      <c r="AQ60" s="92" t="s">
        <v>79</v>
      </c>
      <c r="AR60" s="93"/>
      <c r="AS60" s="99">
        <v>0</v>
      </c>
      <c r="AT60" s="100">
        <f t="shared" si="1"/>
        <v>106121.4</v>
      </c>
      <c r="AU60" s="101">
        <f>'D.2.1 - VRN'!P85</f>
        <v>0</v>
      </c>
      <c r="AV60" s="100">
        <f>'D.2.1 - VRN'!J33</f>
        <v>106121.4</v>
      </c>
      <c r="AW60" s="100">
        <f>'D.2.1 - VRN'!J34</f>
        <v>0</v>
      </c>
      <c r="AX60" s="100">
        <f>'D.2.1 - VRN'!J35</f>
        <v>0</v>
      </c>
      <c r="AY60" s="100">
        <f>'D.2.1 - VRN'!J36</f>
        <v>0</v>
      </c>
      <c r="AZ60" s="100">
        <f>'D.2.1 - VRN'!F33</f>
        <v>505340</v>
      </c>
      <c r="BA60" s="100">
        <f>'D.2.1 - VRN'!F34</f>
        <v>0</v>
      </c>
      <c r="BB60" s="100">
        <f>'D.2.1 - VRN'!F35</f>
        <v>0</v>
      </c>
      <c r="BC60" s="100">
        <f>'D.2.1 - VRN'!F36</f>
        <v>0</v>
      </c>
      <c r="BD60" s="102">
        <f>'D.2.1 - VRN'!F37</f>
        <v>0</v>
      </c>
      <c r="BT60" s="98" t="s">
        <v>80</v>
      </c>
      <c r="BV60" s="98" t="s">
        <v>74</v>
      </c>
      <c r="BW60" s="98" t="s">
        <v>97</v>
      </c>
      <c r="BX60" s="98" t="s">
        <v>5</v>
      </c>
      <c r="CL60" s="98" t="s">
        <v>19</v>
      </c>
      <c r="CM60" s="98" t="s">
        <v>82</v>
      </c>
    </row>
    <row r="61" spans="1:91" s="2" customFormat="1" ht="30" customHeight="1" x14ac:dyDescent="0.2">
      <c r="A61" s="36"/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41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91" s="2" customFormat="1" ht="6.9" customHeight="1" x14ac:dyDescent="0.2">
      <c r="A62" s="36"/>
      <c r="B62" s="49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41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</sheetData>
  <sheetProtection algorithmName="SHA-512" hashValue="A9fBfVLy7GEJAXHWXUqMk9C6My1jL3e4akkBK6lISam9Mzde6j9qFtwr9ZUjF4FZ+ErGZEvDE67AGKWtHrU3Jw==" saltValue="Hd9pWpBfm/i5EkQg0oX3dAb6QUASKbwCrfaYeF8S6htFvEm+HNHbPZI9WExtC2KG1pCx/dp7R5MOGHuycxrVyA==" spinCount="100000" sheet="1" objects="1" scenarios="1" formatColumns="0" formatRows="0"/>
  <mergeCells count="62">
    <mergeCell ref="AS49:AT51"/>
    <mergeCell ref="AM50:AP50"/>
    <mergeCell ref="D57:H57"/>
    <mergeCell ref="J57:AF57"/>
    <mergeCell ref="AG57:AM57"/>
    <mergeCell ref="C52:G52"/>
    <mergeCell ref="AG52:AM52"/>
    <mergeCell ref="I52:AF52"/>
    <mergeCell ref="D55:H55"/>
    <mergeCell ref="AG55:AM55"/>
    <mergeCell ref="J55:AF55"/>
    <mergeCell ref="D60:H60"/>
    <mergeCell ref="J60:AF60"/>
    <mergeCell ref="AG54:AM54"/>
    <mergeCell ref="AN54:AP54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K30:AO30"/>
    <mergeCell ref="L30:P30"/>
    <mergeCell ref="W30:AE30"/>
    <mergeCell ref="L31:P31"/>
    <mergeCell ref="AN60:AP60"/>
    <mergeCell ref="AG60:AM60"/>
    <mergeCell ref="AN57:AP57"/>
    <mergeCell ref="AN52:AP52"/>
    <mergeCell ref="AN55:AP55"/>
    <mergeCell ref="L45:AO45"/>
    <mergeCell ref="AM47:AN47"/>
    <mergeCell ref="AM49:AP4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</mergeCells>
  <hyperlinks>
    <hyperlink ref="A55" location="'D.1.1 - Stavební úpravy'!C2" display="/" xr:uid="{00000000-0004-0000-0000-000000000000}"/>
    <hyperlink ref="A56" location="'D.1.4.1 - Zdravotně techn...'!C2" display="/" xr:uid="{00000000-0004-0000-0000-000001000000}"/>
    <hyperlink ref="A57" location="'D.1.4.2 - Vytápění'!C2" display="/" xr:uid="{00000000-0004-0000-0000-000002000000}"/>
    <hyperlink ref="A58" location="'D.1.4.3 - Vzduchotechnika...'!C2" display="/" xr:uid="{00000000-0004-0000-0000-000003000000}"/>
    <hyperlink ref="A59" location="'D.1.4.4 - Elektroinstalace'!C2" display="/" xr:uid="{00000000-0004-0000-0000-000004000000}"/>
    <hyperlink ref="A60" location="'D.2.1 - VRN'!C2" display="/" xr:uid="{00000000-0004-0000-0000-000005000000}"/>
  </hyperlinks>
  <pageMargins left="0.39374999999999999" right="0.39374999999999999" top="0.39374999999999999" bottom="0.39374999999999999" header="0" footer="0"/>
  <pageSetup paperSize="9" scale="68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051"/>
  <sheetViews>
    <sheetView showGridLines="0" topLeftCell="A83" zoomScale="85" zoomScaleNormal="85" workbookViewId="0">
      <selection activeCell="I1055" sqref="I1055:J1055"/>
    </sheetView>
  </sheetViews>
  <sheetFormatPr defaultRowHeight="10.199999999999999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 x14ac:dyDescent="0.2"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AT2" s="19" t="s">
        <v>81</v>
      </c>
    </row>
    <row r="3" spans="1:46" s="1" customFormat="1" ht="6.9" customHeight="1" x14ac:dyDescent="0.2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82</v>
      </c>
    </row>
    <row r="4" spans="1:46" s="1" customFormat="1" ht="24.9" customHeight="1" x14ac:dyDescent="0.2">
      <c r="B4" s="22"/>
      <c r="D4" s="105" t="s">
        <v>98</v>
      </c>
      <c r="L4" s="22"/>
      <c r="M4" s="106" t="s">
        <v>10</v>
      </c>
      <c r="AT4" s="19" t="s">
        <v>4</v>
      </c>
    </row>
    <row r="5" spans="1:46" s="1" customFormat="1" ht="6.9" customHeight="1" x14ac:dyDescent="0.2">
      <c r="B5" s="22"/>
      <c r="L5" s="22"/>
    </row>
    <row r="6" spans="1:46" s="1" customFormat="1" ht="12" customHeight="1" x14ac:dyDescent="0.2">
      <c r="B6" s="22"/>
      <c r="D6" s="107" t="s">
        <v>16</v>
      </c>
      <c r="L6" s="22"/>
    </row>
    <row r="7" spans="1:46" s="1" customFormat="1" ht="26.25" customHeight="1" x14ac:dyDescent="0.2">
      <c r="B7" s="22"/>
      <c r="E7" s="375" t="str">
        <f>'Rekapitulace stavby'!K6</f>
        <v>Stavební úpravy vnitřních prostor Polikliniky Vinohradská, č. p. 1513/176</v>
      </c>
      <c r="F7" s="376"/>
      <c r="G7" s="376"/>
      <c r="H7" s="376"/>
      <c r="L7" s="22"/>
    </row>
    <row r="8" spans="1:46" s="2" customFormat="1" ht="12" customHeight="1" x14ac:dyDescent="0.2">
      <c r="A8" s="36"/>
      <c r="B8" s="41"/>
      <c r="C8" s="36"/>
      <c r="D8" s="107" t="s">
        <v>99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 x14ac:dyDescent="0.2">
      <c r="A9" s="36"/>
      <c r="B9" s="41"/>
      <c r="C9" s="36"/>
      <c r="D9" s="36"/>
      <c r="E9" s="377" t="s">
        <v>100</v>
      </c>
      <c r="F9" s="378"/>
      <c r="G9" s="378"/>
      <c r="H9" s="378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x14ac:dyDescent="0.2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 x14ac:dyDescent="0.2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 x14ac:dyDescent="0.2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>
        <f>'Rekapitulace stavby'!AN8</f>
        <v>45740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8" customHeight="1" x14ac:dyDescent="0.2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 x14ac:dyDescent="0.2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26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 x14ac:dyDescent="0.2">
      <c r="A15" s="36"/>
      <c r="B15" s="41"/>
      <c r="C15" s="36"/>
      <c r="D15" s="36"/>
      <c r="E15" s="109" t="s">
        <v>27</v>
      </c>
      <c r="F15" s="36"/>
      <c r="G15" s="36"/>
      <c r="H15" s="36"/>
      <c r="I15" s="107" t="s">
        <v>28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" customHeight="1" x14ac:dyDescent="0.2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 x14ac:dyDescent="0.2">
      <c r="A17" s="36"/>
      <c r="B17" s="41"/>
      <c r="C17" s="36"/>
      <c r="D17" s="107" t="s">
        <v>29</v>
      </c>
      <c r="E17" s="36"/>
      <c r="F17" s="36"/>
      <c r="G17" s="36"/>
      <c r="H17" s="36"/>
      <c r="I17" s="107" t="s">
        <v>25</v>
      </c>
      <c r="J17" s="32" t="str">
        <f>'Rekapitulace stavby'!AN13</f>
        <v>073 95 680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 x14ac:dyDescent="0.2">
      <c r="A18" s="36"/>
      <c r="B18" s="41"/>
      <c r="C18" s="36"/>
      <c r="D18" s="36"/>
      <c r="E18" s="379" t="str">
        <f>'Rekapitulace stavby'!E14</f>
        <v>IWU, s.r.o.</v>
      </c>
      <c r="F18" s="380"/>
      <c r="G18" s="380"/>
      <c r="H18" s="380"/>
      <c r="I18" s="107" t="s">
        <v>28</v>
      </c>
      <c r="J18" s="32" t="str">
        <f>'Rekapitulace stavby'!AN14</f>
        <v>CZ07395680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" customHeight="1" x14ac:dyDescent="0.2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 x14ac:dyDescent="0.2">
      <c r="A20" s="36"/>
      <c r="B20" s="41"/>
      <c r="C20" s="36"/>
      <c r="D20" s="107" t="s">
        <v>30</v>
      </c>
      <c r="E20" s="36"/>
      <c r="F20" s="36"/>
      <c r="G20" s="36"/>
      <c r="H20" s="36"/>
      <c r="I20" s="107" t="s">
        <v>25</v>
      </c>
      <c r="J20" s="109" t="s">
        <v>19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 x14ac:dyDescent="0.2">
      <c r="A21" s="36"/>
      <c r="B21" s="41"/>
      <c r="C21" s="36"/>
      <c r="D21" s="36"/>
      <c r="E21" s="109" t="s">
        <v>101</v>
      </c>
      <c r="F21" s="36"/>
      <c r="G21" s="36"/>
      <c r="H21" s="36"/>
      <c r="I21" s="107" t="s">
        <v>28</v>
      </c>
      <c r="J21" s="109" t="s">
        <v>19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" customHeight="1" x14ac:dyDescent="0.2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 x14ac:dyDescent="0.2">
      <c r="A23" s="36"/>
      <c r="B23" s="41"/>
      <c r="C23" s="36"/>
      <c r="D23" s="107" t="s">
        <v>34</v>
      </c>
      <c r="E23" s="36"/>
      <c r="F23" s="36"/>
      <c r="G23" s="36"/>
      <c r="H23" s="36"/>
      <c r="I23" s="107" t="s">
        <v>25</v>
      </c>
      <c r="J23" s="109" t="s">
        <v>35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 x14ac:dyDescent="0.2">
      <c r="A24" s="36"/>
      <c r="B24" s="41"/>
      <c r="C24" s="36"/>
      <c r="D24" s="36"/>
      <c r="E24" s="109" t="s">
        <v>32</v>
      </c>
      <c r="F24" s="36"/>
      <c r="G24" s="36"/>
      <c r="H24" s="36"/>
      <c r="I24" s="107" t="s">
        <v>28</v>
      </c>
      <c r="J24" s="109" t="s">
        <v>19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" customHeight="1" x14ac:dyDescent="0.2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 x14ac:dyDescent="0.2">
      <c r="A26" s="36"/>
      <c r="B26" s="41"/>
      <c r="C26" s="36"/>
      <c r="D26" s="107" t="s">
        <v>36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 x14ac:dyDescent="0.2">
      <c r="A27" s="111"/>
      <c r="B27" s="112"/>
      <c r="C27" s="111"/>
      <c r="D27" s="111"/>
      <c r="E27" s="381" t="s">
        <v>19</v>
      </c>
      <c r="F27" s="381"/>
      <c r="G27" s="381"/>
      <c r="H27" s="381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" customHeight="1" x14ac:dyDescent="0.2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" customHeight="1" x14ac:dyDescent="0.2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 x14ac:dyDescent="0.2">
      <c r="A30" s="36"/>
      <c r="B30" s="41"/>
      <c r="C30" s="36"/>
      <c r="D30" s="115" t="s">
        <v>38</v>
      </c>
      <c r="E30" s="36"/>
      <c r="F30" s="36"/>
      <c r="G30" s="36"/>
      <c r="H30" s="36"/>
      <c r="I30" s="36"/>
      <c r="J30" s="116">
        <f>ROUND(J96, 2)</f>
        <v>3405009.96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 x14ac:dyDescent="0.2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" customHeight="1" x14ac:dyDescent="0.2">
      <c r="A32" s="36"/>
      <c r="B32" s="41"/>
      <c r="C32" s="36"/>
      <c r="D32" s="36"/>
      <c r="E32" s="36"/>
      <c r="F32" s="117" t="s">
        <v>40</v>
      </c>
      <c r="G32" s="36"/>
      <c r="H32" s="36"/>
      <c r="I32" s="117" t="s">
        <v>39</v>
      </c>
      <c r="J32" s="117" t="s">
        <v>41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" customHeight="1" x14ac:dyDescent="0.2">
      <c r="A33" s="36"/>
      <c r="B33" s="41"/>
      <c r="C33" s="36"/>
      <c r="D33" s="118" t="s">
        <v>42</v>
      </c>
      <c r="E33" s="107" t="s">
        <v>43</v>
      </c>
      <c r="F33" s="119">
        <f>ROUND((SUM(BE96:BE1050)),  2)</f>
        <v>3405009.96</v>
      </c>
      <c r="G33" s="36"/>
      <c r="H33" s="36"/>
      <c r="I33" s="120">
        <v>0.21</v>
      </c>
      <c r="J33" s="119">
        <f>ROUND(((SUM(BE96:BE1050))*I33),  2)</f>
        <v>715052.09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 x14ac:dyDescent="0.2">
      <c r="A34" s="36"/>
      <c r="B34" s="41"/>
      <c r="C34" s="36"/>
      <c r="D34" s="36"/>
      <c r="E34" s="107" t="s">
        <v>44</v>
      </c>
      <c r="F34" s="119">
        <f>ROUND((SUM(BF96:BF1050)),  2)</f>
        <v>0</v>
      </c>
      <c r="G34" s="36"/>
      <c r="H34" s="36"/>
      <c r="I34" s="120">
        <v>0.12</v>
      </c>
      <c r="J34" s="119">
        <f>ROUND(((SUM(BF96:BF1050))*I34),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hidden="1" customHeight="1" x14ac:dyDescent="0.2">
      <c r="A35" s="36"/>
      <c r="B35" s="41"/>
      <c r="C35" s="36"/>
      <c r="D35" s="36"/>
      <c r="E35" s="107" t="s">
        <v>45</v>
      </c>
      <c r="F35" s="119">
        <f>ROUND((SUM(BG96:BG1050)),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hidden="1" customHeight="1" x14ac:dyDescent="0.2">
      <c r="A36" s="36"/>
      <c r="B36" s="41"/>
      <c r="C36" s="36"/>
      <c r="D36" s="36"/>
      <c r="E36" s="107" t="s">
        <v>46</v>
      </c>
      <c r="F36" s="119">
        <f>ROUND((SUM(BH96:BH1050)),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 x14ac:dyDescent="0.2">
      <c r="A37" s="36"/>
      <c r="B37" s="41"/>
      <c r="C37" s="36"/>
      <c r="D37" s="36"/>
      <c r="E37" s="107" t="s">
        <v>47</v>
      </c>
      <c r="F37" s="119">
        <f>ROUND((SUM(BI96:BI1050)),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" customHeight="1" x14ac:dyDescent="0.2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 x14ac:dyDescent="0.2">
      <c r="A39" s="36"/>
      <c r="B39" s="41"/>
      <c r="C39" s="121"/>
      <c r="D39" s="122" t="s">
        <v>48</v>
      </c>
      <c r="E39" s="123"/>
      <c r="F39" s="123"/>
      <c r="G39" s="124" t="s">
        <v>49</v>
      </c>
      <c r="H39" s="125" t="s">
        <v>50</v>
      </c>
      <c r="I39" s="123"/>
      <c r="J39" s="126">
        <f>SUM(J30:J37)</f>
        <v>4120062.05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" customHeight="1" x14ac:dyDescent="0.2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" customHeight="1" x14ac:dyDescent="0.2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" customHeight="1" x14ac:dyDescent="0.2">
      <c r="A45" s="36"/>
      <c r="B45" s="37"/>
      <c r="C45" s="25" t="s">
        <v>102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" customHeight="1" x14ac:dyDescent="0.2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 x14ac:dyDescent="0.2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26.25" customHeight="1" x14ac:dyDescent="0.2">
      <c r="A48" s="36"/>
      <c r="B48" s="37"/>
      <c r="C48" s="38"/>
      <c r="D48" s="38"/>
      <c r="E48" s="373" t="str">
        <f>E7</f>
        <v>Stavební úpravy vnitřních prostor Polikliniky Vinohradská, č. p. 1513/176</v>
      </c>
      <c r="F48" s="374"/>
      <c r="G48" s="374"/>
      <c r="H48" s="374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 x14ac:dyDescent="0.2">
      <c r="A49" s="36"/>
      <c r="B49" s="37"/>
      <c r="C49" s="31" t="s">
        <v>99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 x14ac:dyDescent="0.2">
      <c r="A50" s="36"/>
      <c r="B50" s="37"/>
      <c r="C50" s="38"/>
      <c r="D50" s="38"/>
      <c r="E50" s="356" t="str">
        <f>E9</f>
        <v>D.1.1 - Stavební úpravy</v>
      </c>
      <c r="F50" s="372"/>
      <c r="G50" s="372"/>
      <c r="H50" s="372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" customHeight="1" x14ac:dyDescent="0.2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 x14ac:dyDescent="0.2">
      <c r="A52" s="36"/>
      <c r="B52" s="37"/>
      <c r="C52" s="31" t="s">
        <v>21</v>
      </c>
      <c r="D52" s="38"/>
      <c r="E52" s="38"/>
      <c r="F52" s="29" t="str">
        <f>F12</f>
        <v>Vinohradská 1513/176, Praha 3</v>
      </c>
      <c r="G52" s="38"/>
      <c r="H52" s="38"/>
      <c r="I52" s="31" t="s">
        <v>23</v>
      </c>
      <c r="J52" s="61">
        <f>IF(J12="","",J12)</f>
        <v>45740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" customHeight="1" x14ac:dyDescent="0.2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15" customHeight="1" x14ac:dyDescent="0.2">
      <c r="A54" s="36"/>
      <c r="B54" s="37"/>
      <c r="C54" s="31" t="s">
        <v>24</v>
      </c>
      <c r="D54" s="38"/>
      <c r="E54" s="38"/>
      <c r="F54" s="29" t="str">
        <f>E15</f>
        <v>Městská část Praha 3</v>
      </c>
      <c r="G54" s="38"/>
      <c r="H54" s="38"/>
      <c r="I54" s="31" t="s">
        <v>30</v>
      </c>
      <c r="J54" s="34" t="str">
        <f>E21</f>
        <v>Bc. Josef Tomec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15" customHeight="1" x14ac:dyDescent="0.2">
      <c r="A55" s="36"/>
      <c r="B55" s="37"/>
      <c r="C55" s="31" t="s">
        <v>29</v>
      </c>
      <c r="D55" s="38"/>
      <c r="E55" s="38"/>
      <c r="F55" s="29" t="str">
        <f>IF(E18="","",E18)</f>
        <v>IWU, s.r.o.</v>
      </c>
      <c r="G55" s="38"/>
      <c r="H55" s="38"/>
      <c r="I55" s="31" t="s">
        <v>34</v>
      </c>
      <c r="J55" s="34" t="str">
        <f>E24</f>
        <v>Studio A s. r. o.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 x14ac:dyDescent="0.2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 x14ac:dyDescent="0.2">
      <c r="A57" s="36"/>
      <c r="B57" s="37"/>
      <c r="C57" s="132" t="s">
        <v>103</v>
      </c>
      <c r="D57" s="133"/>
      <c r="E57" s="133"/>
      <c r="F57" s="133"/>
      <c r="G57" s="133"/>
      <c r="H57" s="133"/>
      <c r="I57" s="133"/>
      <c r="J57" s="134" t="s">
        <v>104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 x14ac:dyDescent="0.2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8" customHeight="1" x14ac:dyDescent="0.2">
      <c r="A59" s="36"/>
      <c r="B59" s="37"/>
      <c r="C59" s="135" t="s">
        <v>70</v>
      </c>
      <c r="D59" s="38"/>
      <c r="E59" s="38"/>
      <c r="F59" s="38"/>
      <c r="G59" s="38"/>
      <c r="H59" s="38"/>
      <c r="I59" s="38"/>
      <c r="J59" s="79">
        <f>J96</f>
        <v>3405009.96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105</v>
      </c>
    </row>
    <row r="60" spans="1:47" s="9" customFormat="1" ht="24.9" customHeight="1" x14ac:dyDescent="0.2">
      <c r="B60" s="136"/>
      <c r="C60" s="137"/>
      <c r="D60" s="138" t="s">
        <v>106</v>
      </c>
      <c r="E60" s="139"/>
      <c r="F60" s="139"/>
      <c r="G60" s="139"/>
      <c r="H60" s="139"/>
      <c r="I60" s="139"/>
      <c r="J60" s="140">
        <f>J97</f>
        <v>1056065.53</v>
      </c>
      <c r="K60" s="137"/>
      <c r="L60" s="141"/>
    </row>
    <row r="61" spans="1:47" s="10" customFormat="1" ht="19.95" customHeight="1" x14ac:dyDescent="0.2">
      <c r="B61" s="142"/>
      <c r="C61" s="143"/>
      <c r="D61" s="144" t="s">
        <v>107</v>
      </c>
      <c r="E61" s="145"/>
      <c r="F61" s="145"/>
      <c r="G61" s="145"/>
      <c r="H61" s="145"/>
      <c r="I61" s="145"/>
      <c r="J61" s="146">
        <f>J98</f>
        <v>8231.119999999999</v>
      </c>
      <c r="K61" s="143"/>
      <c r="L61" s="147"/>
    </row>
    <row r="62" spans="1:47" s="10" customFormat="1" ht="19.95" customHeight="1" x14ac:dyDescent="0.2">
      <c r="B62" s="142"/>
      <c r="C62" s="143"/>
      <c r="D62" s="144" t="s">
        <v>108</v>
      </c>
      <c r="E62" s="145"/>
      <c r="F62" s="145"/>
      <c r="G62" s="145"/>
      <c r="H62" s="145"/>
      <c r="I62" s="145"/>
      <c r="J62" s="146">
        <f>J112</f>
        <v>12600</v>
      </c>
      <c r="K62" s="143"/>
      <c r="L62" s="147"/>
    </row>
    <row r="63" spans="1:47" s="10" customFormat="1" ht="19.95" customHeight="1" x14ac:dyDescent="0.2">
      <c r="B63" s="142"/>
      <c r="C63" s="143"/>
      <c r="D63" s="144" t="s">
        <v>109</v>
      </c>
      <c r="E63" s="145"/>
      <c r="F63" s="145"/>
      <c r="G63" s="145"/>
      <c r="H63" s="145"/>
      <c r="I63" s="145"/>
      <c r="J63" s="146">
        <f>J118</f>
        <v>860248.21</v>
      </c>
      <c r="K63" s="143"/>
      <c r="L63" s="147"/>
    </row>
    <row r="64" spans="1:47" s="10" customFormat="1" ht="19.95" customHeight="1" x14ac:dyDescent="0.2">
      <c r="B64" s="142"/>
      <c r="C64" s="143"/>
      <c r="D64" s="144" t="s">
        <v>110</v>
      </c>
      <c r="E64" s="145"/>
      <c r="F64" s="145"/>
      <c r="G64" s="145"/>
      <c r="H64" s="145"/>
      <c r="I64" s="145"/>
      <c r="J64" s="146">
        <f>J225</f>
        <v>26564</v>
      </c>
      <c r="K64" s="143"/>
      <c r="L64" s="147"/>
    </row>
    <row r="65" spans="1:31" s="10" customFormat="1" ht="19.95" customHeight="1" x14ac:dyDescent="0.2">
      <c r="B65" s="142"/>
      <c r="C65" s="143"/>
      <c r="D65" s="144" t="s">
        <v>111</v>
      </c>
      <c r="E65" s="145"/>
      <c r="F65" s="145"/>
      <c r="G65" s="145"/>
      <c r="H65" s="145"/>
      <c r="I65" s="145"/>
      <c r="J65" s="146">
        <f>J270</f>
        <v>64100.6</v>
      </c>
      <c r="K65" s="143"/>
      <c r="L65" s="147"/>
    </row>
    <row r="66" spans="1:31" s="10" customFormat="1" ht="19.95" customHeight="1" x14ac:dyDescent="0.2">
      <c r="B66" s="142"/>
      <c r="C66" s="143"/>
      <c r="D66" s="144" t="s">
        <v>112</v>
      </c>
      <c r="E66" s="145"/>
      <c r="F66" s="145"/>
      <c r="G66" s="145"/>
      <c r="H66" s="145"/>
      <c r="I66" s="145"/>
      <c r="J66" s="146">
        <f>J297</f>
        <v>84321.600000000006</v>
      </c>
      <c r="K66" s="143"/>
      <c r="L66" s="147"/>
    </row>
    <row r="67" spans="1:31" s="9" customFormat="1" ht="24.9" customHeight="1" x14ac:dyDescent="0.2">
      <c r="B67" s="136"/>
      <c r="C67" s="137"/>
      <c r="D67" s="138" t="s">
        <v>113</v>
      </c>
      <c r="E67" s="139"/>
      <c r="F67" s="139"/>
      <c r="G67" s="139"/>
      <c r="H67" s="139"/>
      <c r="I67" s="139"/>
      <c r="J67" s="140">
        <f>J301</f>
        <v>2348944.4300000002</v>
      </c>
      <c r="K67" s="137"/>
      <c r="L67" s="141"/>
    </row>
    <row r="68" spans="1:31" s="10" customFormat="1" ht="19.95" customHeight="1" x14ac:dyDescent="0.2">
      <c r="B68" s="142"/>
      <c r="C68" s="143"/>
      <c r="D68" s="144" t="s">
        <v>114</v>
      </c>
      <c r="E68" s="145"/>
      <c r="F68" s="145"/>
      <c r="G68" s="145"/>
      <c r="H68" s="145"/>
      <c r="I68" s="145"/>
      <c r="J68" s="146">
        <f>J302</f>
        <v>6234</v>
      </c>
      <c r="K68" s="143"/>
      <c r="L68" s="147"/>
    </row>
    <row r="69" spans="1:31" s="10" customFormat="1" ht="19.95" customHeight="1" x14ac:dyDescent="0.2">
      <c r="B69" s="142"/>
      <c r="C69" s="143"/>
      <c r="D69" s="144" t="s">
        <v>115</v>
      </c>
      <c r="E69" s="145"/>
      <c r="F69" s="145"/>
      <c r="G69" s="145"/>
      <c r="H69" s="145"/>
      <c r="I69" s="145"/>
      <c r="J69" s="146">
        <f>J337</f>
        <v>107489.11999999998</v>
      </c>
      <c r="K69" s="143"/>
      <c r="L69" s="147"/>
    </row>
    <row r="70" spans="1:31" s="10" customFormat="1" ht="19.95" customHeight="1" x14ac:dyDescent="0.2">
      <c r="B70" s="142"/>
      <c r="C70" s="143"/>
      <c r="D70" s="144" t="s">
        <v>116</v>
      </c>
      <c r="E70" s="145"/>
      <c r="F70" s="145"/>
      <c r="G70" s="145"/>
      <c r="H70" s="145"/>
      <c r="I70" s="145"/>
      <c r="J70" s="146">
        <f>J378</f>
        <v>523022.69</v>
      </c>
      <c r="K70" s="143"/>
      <c r="L70" s="147"/>
    </row>
    <row r="71" spans="1:31" s="10" customFormat="1" ht="19.95" customHeight="1" x14ac:dyDescent="0.2">
      <c r="B71" s="142"/>
      <c r="C71" s="143"/>
      <c r="D71" s="144" t="s">
        <v>117</v>
      </c>
      <c r="E71" s="145"/>
      <c r="F71" s="145"/>
      <c r="G71" s="145"/>
      <c r="H71" s="145"/>
      <c r="I71" s="145"/>
      <c r="J71" s="146">
        <f>J602</f>
        <v>191753.22999999998</v>
      </c>
      <c r="K71" s="143"/>
      <c r="L71" s="147"/>
    </row>
    <row r="72" spans="1:31" s="10" customFormat="1" ht="19.95" customHeight="1" x14ac:dyDescent="0.2">
      <c r="B72" s="142"/>
      <c r="C72" s="143"/>
      <c r="D72" s="144" t="s">
        <v>118</v>
      </c>
      <c r="E72" s="145"/>
      <c r="F72" s="145"/>
      <c r="G72" s="145"/>
      <c r="H72" s="145"/>
      <c r="I72" s="145"/>
      <c r="J72" s="146">
        <f>J650</f>
        <v>82227.55</v>
      </c>
      <c r="K72" s="143"/>
      <c r="L72" s="147"/>
    </row>
    <row r="73" spans="1:31" s="10" customFormat="1" ht="19.95" customHeight="1" x14ac:dyDescent="0.2">
      <c r="B73" s="142"/>
      <c r="C73" s="143"/>
      <c r="D73" s="144" t="s">
        <v>119</v>
      </c>
      <c r="E73" s="145"/>
      <c r="F73" s="145"/>
      <c r="G73" s="145"/>
      <c r="H73" s="145"/>
      <c r="I73" s="145"/>
      <c r="J73" s="146">
        <f>J706</f>
        <v>644405.93000000005</v>
      </c>
      <c r="K73" s="143"/>
      <c r="L73" s="147"/>
    </row>
    <row r="74" spans="1:31" s="10" customFormat="1" ht="19.95" customHeight="1" x14ac:dyDescent="0.2">
      <c r="B74" s="142"/>
      <c r="C74" s="143"/>
      <c r="D74" s="144" t="s">
        <v>120</v>
      </c>
      <c r="E74" s="145"/>
      <c r="F74" s="145"/>
      <c r="G74" s="145"/>
      <c r="H74" s="145"/>
      <c r="I74" s="145"/>
      <c r="J74" s="146">
        <f>J863</f>
        <v>634599.59000000008</v>
      </c>
      <c r="K74" s="143"/>
      <c r="L74" s="147"/>
    </row>
    <row r="75" spans="1:31" s="10" customFormat="1" ht="19.95" customHeight="1" x14ac:dyDescent="0.2">
      <c r="B75" s="142"/>
      <c r="C75" s="143"/>
      <c r="D75" s="144" t="s">
        <v>121</v>
      </c>
      <c r="E75" s="145"/>
      <c r="F75" s="145"/>
      <c r="G75" s="145"/>
      <c r="H75" s="145"/>
      <c r="I75" s="145"/>
      <c r="J75" s="146">
        <f>J969</f>
        <v>25672.02</v>
      </c>
      <c r="K75" s="143"/>
      <c r="L75" s="147"/>
    </row>
    <row r="76" spans="1:31" s="10" customFormat="1" ht="19.95" customHeight="1" x14ac:dyDescent="0.2">
      <c r="B76" s="142"/>
      <c r="C76" s="143"/>
      <c r="D76" s="144" t="s">
        <v>122</v>
      </c>
      <c r="E76" s="145"/>
      <c r="F76" s="145"/>
      <c r="G76" s="145"/>
      <c r="H76" s="145"/>
      <c r="I76" s="145"/>
      <c r="J76" s="146">
        <f>J1022</f>
        <v>133540.29999999999</v>
      </c>
      <c r="K76" s="143"/>
      <c r="L76" s="147"/>
    </row>
    <row r="77" spans="1:31" s="2" customFormat="1" ht="21.75" customHeight="1" x14ac:dyDescent="0.2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" customHeight="1" x14ac:dyDescent="0.2">
      <c r="A78" s="36"/>
      <c r="B78" s="49"/>
      <c r="C78" s="50"/>
      <c r="D78" s="50"/>
      <c r="E78" s="50"/>
      <c r="F78" s="50"/>
      <c r="G78" s="50"/>
      <c r="H78" s="50"/>
      <c r="I78" s="50"/>
      <c r="J78" s="50"/>
      <c r="K78" s="50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82" spans="1:63" s="2" customFormat="1" ht="6.9" customHeight="1" x14ac:dyDescent="0.2">
      <c r="A82" s="36"/>
      <c r="B82" s="51"/>
      <c r="C82" s="52"/>
      <c r="D82" s="52"/>
      <c r="E82" s="52"/>
      <c r="F82" s="52"/>
      <c r="G82" s="52"/>
      <c r="H82" s="52"/>
      <c r="I82" s="52"/>
      <c r="J82" s="52"/>
      <c r="K82" s="52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3" s="2" customFormat="1" ht="24.9" customHeight="1" x14ac:dyDescent="0.2">
      <c r="A83" s="36"/>
      <c r="B83" s="37"/>
      <c r="C83" s="25" t="s">
        <v>123</v>
      </c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3" s="2" customFormat="1" ht="6.9" customHeight="1" x14ac:dyDescent="0.2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3" s="2" customFormat="1" ht="12" customHeight="1" x14ac:dyDescent="0.2">
      <c r="A85" s="36"/>
      <c r="B85" s="37"/>
      <c r="C85" s="31" t="s">
        <v>16</v>
      </c>
      <c r="D85" s="38"/>
      <c r="E85" s="38"/>
      <c r="F85" s="38"/>
      <c r="G85" s="38"/>
      <c r="H85" s="38"/>
      <c r="I85" s="38"/>
      <c r="J85" s="38"/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3" s="2" customFormat="1" ht="26.25" customHeight="1" x14ac:dyDescent="0.2">
      <c r="A86" s="36"/>
      <c r="B86" s="37"/>
      <c r="C86" s="38"/>
      <c r="D86" s="38"/>
      <c r="E86" s="373" t="str">
        <f>E7</f>
        <v>Stavební úpravy vnitřních prostor Polikliniky Vinohradská, č. p. 1513/176</v>
      </c>
      <c r="F86" s="374"/>
      <c r="G86" s="374"/>
      <c r="H86" s="374"/>
      <c r="I86" s="38"/>
      <c r="J86" s="38"/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3" s="2" customFormat="1" ht="12" customHeight="1" x14ac:dyDescent="0.2">
      <c r="A87" s="36"/>
      <c r="B87" s="37"/>
      <c r="C87" s="31" t="s">
        <v>99</v>
      </c>
      <c r="D87" s="38"/>
      <c r="E87" s="38"/>
      <c r="F87" s="38"/>
      <c r="G87" s="38"/>
      <c r="H87" s="38"/>
      <c r="I87" s="38"/>
      <c r="J87" s="38"/>
      <c r="K87" s="38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3" s="2" customFormat="1" ht="16.5" customHeight="1" x14ac:dyDescent="0.2">
      <c r="A88" s="36"/>
      <c r="B88" s="37"/>
      <c r="C88" s="38"/>
      <c r="D88" s="38"/>
      <c r="E88" s="356" t="str">
        <f>E9</f>
        <v>D.1.1 - Stavební úpravy</v>
      </c>
      <c r="F88" s="372"/>
      <c r="G88" s="372"/>
      <c r="H88" s="372"/>
      <c r="I88" s="38"/>
      <c r="J88" s="38"/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3" s="2" customFormat="1" ht="6.9" customHeight="1" x14ac:dyDescent="0.2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0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3" s="2" customFormat="1" ht="12" customHeight="1" x14ac:dyDescent="0.2">
      <c r="A90" s="36"/>
      <c r="B90" s="37"/>
      <c r="C90" s="31" t="s">
        <v>21</v>
      </c>
      <c r="D90" s="38"/>
      <c r="E90" s="38"/>
      <c r="F90" s="29" t="str">
        <f>F12</f>
        <v>Vinohradská 1513/176, Praha 3</v>
      </c>
      <c r="G90" s="38"/>
      <c r="H90" s="38"/>
      <c r="I90" s="31" t="s">
        <v>23</v>
      </c>
      <c r="J90" s="61">
        <f>IF(J12="","",J12)</f>
        <v>45740</v>
      </c>
      <c r="K90" s="38"/>
      <c r="L90" s="10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3" s="2" customFormat="1" ht="6.9" customHeight="1" x14ac:dyDescent="0.2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10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3" s="2" customFormat="1" ht="15.15" customHeight="1" x14ac:dyDescent="0.2">
      <c r="A92" s="36"/>
      <c r="B92" s="37"/>
      <c r="C92" s="31" t="s">
        <v>24</v>
      </c>
      <c r="D92" s="38"/>
      <c r="E92" s="38"/>
      <c r="F92" s="29" t="str">
        <f>E15</f>
        <v>Městská část Praha 3</v>
      </c>
      <c r="G92" s="38"/>
      <c r="H92" s="38"/>
      <c r="I92" s="31" t="s">
        <v>30</v>
      </c>
      <c r="J92" s="34" t="str">
        <f>E21</f>
        <v>Bc. Josef Tomec</v>
      </c>
      <c r="K92" s="38"/>
      <c r="L92" s="10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63" s="2" customFormat="1" ht="15.15" customHeight="1" x14ac:dyDescent="0.2">
      <c r="A93" s="36"/>
      <c r="B93" s="37"/>
      <c r="C93" s="31" t="s">
        <v>29</v>
      </c>
      <c r="D93" s="38"/>
      <c r="E93" s="38"/>
      <c r="F93" s="29" t="str">
        <f>IF(E18="","",E18)</f>
        <v>IWU, s.r.o.</v>
      </c>
      <c r="G93" s="38"/>
      <c r="H93" s="38"/>
      <c r="I93" s="31" t="s">
        <v>34</v>
      </c>
      <c r="J93" s="34" t="str">
        <f>E24</f>
        <v>Studio A s. r. o.</v>
      </c>
      <c r="K93" s="38"/>
      <c r="L93" s="10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63" s="2" customFormat="1" ht="10.35" customHeight="1" x14ac:dyDescent="0.2">
      <c r="A94" s="36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10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63" s="11" customFormat="1" ht="29.25" customHeight="1" x14ac:dyDescent="0.2">
      <c r="A95" s="148"/>
      <c r="B95" s="149"/>
      <c r="C95" s="150" t="s">
        <v>124</v>
      </c>
      <c r="D95" s="151" t="s">
        <v>57</v>
      </c>
      <c r="E95" s="151" t="s">
        <v>53</v>
      </c>
      <c r="F95" s="151" t="s">
        <v>54</v>
      </c>
      <c r="G95" s="151" t="s">
        <v>125</v>
      </c>
      <c r="H95" s="151" t="s">
        <v>126</v>
      </c>
      <c r="I95" s="151" t="s">
        <v>127</v>
      </c>
      <c r="J95" s="151" t="s">
        <v>104</v>
      </c>
      <c r="K95" s="152" t="s">
        <v>128</v>
      </c>
      <c r="L95" s="153"/>
      <c r="M95" s="70" t="s">
        <v>19</v>
      </c>
      <c r="N95" s="71" t="s">
        <v>42</v>
      </c>
      <c r="O95" s="71" t="s">
        <v>129</v>
      </c>
      <c r="P95" s="71" t="s">
        <v>130</v>
      </c>
      <c r="Q95" s="71" t="s">
        <v>131</v>
      </c>
      <c r="R95" s="71" t="s">
        <v>132</v>
      </c>
      <c r="S95" s="71" t="s">
        <v>133</v>
      </c>
      <c r="T95" s="72" t="s">
        <v>134</v>
      </c>
      <c r="U95" s="148"/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</row>
    <row r="96" spans="1:63" s="2" customFormat="1" ht="22.8" customHeight="1" x14ac:dyDescent="0.3">
      <c r="A96" s="36"/>
      <c r="B96" s="37"/>
      <c r="C96" s="77" t="s">
        <v>135</v>
      </c>
      <c r="D96" s="38"/>
      <c r="E96" s="38"/>
      <c r="F96" s="38"/>
      <c r="G96" s="38"/>
      <c r="H96" s="38"/>
      <c r="I96" s="38"/>
      <c r="J96" s="154">
        <f>BK96</f>
        <v>3405009.96</v>
      </c>
      <c r="K96" s="38"/>
      <c r="L96" s="41"/>
      <c r="M96" s="73"/>
      <c r="N96" s="155"/>
      <c r="O96" s="74"/>
      <c r="P96" s="156">
        <f>P97+P301</f>
        <v>0</v>
      </c>
      <c r="Q96" s="74"/>
      <c r="R96" s="156">
        <f>R97+R301</f>
        <v>65.733803210000005</v>
      </c>
      <c r="S96" s="74"/>
      <c r="T96" s="157">
        <f>T97+T301</f>
        <v>14.387568299999998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71</v>
      </c>
      <c r="AU96" s="19" t="s">
        <v>105</v>
      </c>
      <c r="BK96" s="158">
        <f>BK97+BK301</f>
        <v>3405009.96</v>
      </c>
    </row>
    <row r="97" spans="1:65" s="12" customFormat="1" ht="25.95" customHeight="1" x14ac:dyDescent="0.25">
      <c r="B97" s="159"/>
      <c r="C97" s="160"/>
      <c r="D97" s="161" t="s">
        <v>71</v>
      </c>
      <c r="E97" s="162" t="s">
        <v>136</v>
      </c>
      <c r="F97" s="162" t="s">
        <v>137</v>
      </c>
      <c r="G97" s="160"/>
      <c r="H97" s="160"/>
      <c r="I97" s="163"/>
      <c r="J97" s="164">
        <f>BK97</f>
        <v>1056065.53</v>
      </c>
      <c r="K97" s="160"/>
      <c r="L97" s="165"/>
      <c r="M97" s="166"/>
      <c r="N97" s="167"/>
      <c r="O97" s="167"/>
      <c r="P97" s="168">
        <f>P98+P112+P118+P225+P270+P297</f>
        <v>0</v>
      </c>
      <c r="Q97" s="167"/>
      <c r="R97" s="168">
        <f>R98+R112+R118+R225+R270+R297</f>
        <v>47.909898260000006</v>
      </c>
      <c r="S97" s="167"/>
      <c r="T97" s="169">
        <f>T98+T112+T118+T225+T270+T297</f>
        <v>1.2770000000000001</v>
      </c>
      <c r="AR97" s="170" t="s">
        <v>80</v>
      </c>
      <c r="AT97" s="171" t="s">
        <v>71</v>
      </c>
      <c r="AU97" s="171" t="s">
        <v>72</v>
      </c>
      <c r="AY97" s="170" t="s">
        <v>138</v>
      </c>
      <c r="BK97" s="172">
        <f>BK98+BK112+BK118+BK225+BK270+BK297</f>
        <v>1056065.53</v>
      </c>
    </row>
    <row r="98" spans="1:65" s="12" customFormat="1" ht="22.8" customHeight="1" x14ac:dyDescent="0.25">
      <c r="B98" s="159"/>
      <c r="C98" s="160"/>
      <c r="D98" s="161" t="s">
        <v>71</v>
      </c>
      <c r="E98" s="173" t="s">
        <v>139</v>
      </c>
      <c r="F98" s="173" t="s">
        <v>140</v>
      </c>
      <c r="G98" s="160"/>
      <c r="H98" s="160"/>
      <c r="I98" s="163"/>
      <c r="J98" s="174">
        <f>BK98</f>
        <v>8231.119999999999</v>
      </c>
      <c r="K98" s="160"/>
      <c r="L98" s="165"/>
      <c r="M98" s="166"/>
      <c r="N98" s="167"/>
      <c r="O98" s="167"/>
      <c r="P98" s="168">
        <f>SUM(P99:P111)</f>
        <v>0</v>
      </c>
      <c r="Q98" s="167"/>
      <c r="R98" s="168">
        <f>SUM(R99:R111)</f>
        <v>0.6701713199999999</v>
      </c>
      <c r="S98" s="167"/>
      <c r="T98" s="169">
        <f>SUM(T99:T111)</f>
        <v>0</v>
      </c>
      <c r="AR98" s="170" t="s">
        <v>80</v>
      </c>
      <c r="AT98" s="171" t="s">
        <v>71</v>
      </c>
      <c r="AU98" s="171" t="s">
        <v>80</v>
      </c>
      <c r="AY98" s="170" t="s">
        <v>138</v>
      </c>
      <c r="BK98" s="172">
        <f>SUM(BK99:BK111)</f>
        <v>8231.119999999999</v>
      </c>
    </row>
    <row r="99" spans="1:65" s="2" customFormat="1" ht="33" customHeight="1" x14ac:dyDescent="0.2">
      <c r="A99" s="36"/>
      <c r="B99" s="37"/>
      <c r="C99" s="175" t="s">
        <v>80</v>
      </c>
      <c r="D99" s="175" t="s">
        <v>141</v>
      </c>
      <c r="E99" s="176" t="s">
        <v>142</v>
      </c>
      <c r="F99" s="177" t="s">
        <v>143</v>
      </c>
      <c r="G99" s="178" t="s">
        <v>144</v>
      </c>
      <c r="H99" s="179">
        <v>1</v>
      </c>
      <c r="I99" s="180">
        <v>710</v>
      </c>
      <c r="J99" s="181">
        <f>ROUND(I99*H99,2)</f>
        <v>710</v>
      </c>
      <c r="K99" s="177" t="s">
        <v>145</v>
      </c>
      <c r="L99" s="41"/>
      <c r="M99" s="182" t="s">
        <v>19</v>
      </c>
      <c r="N99" s="183" t="s">
        <v>43</v>
      </c>
      <c r="O99" s="66"/>
      <c r="P99" s="184">
        <f>O99*H99</f>
        <v>0</v>
      </c>
      <c r="Q99" s="184">
        <v>2.6280000000000001E-2</v>
      </c>
      <c r="R99" s="184">
        <f>Q99*H99</f>
        <v>2.6280000000000001E-2</v>
      </c>
      <c r="S99" s="184">
        <v>0</v>
      </c>
      <c r="T99" s="185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86" t="s">
        <v>146</v>
      </c>
      <c r="AT99" s="186" t="s">
        <v>141</v>
      </c>
      <c r="AU99" s="186" t="s">
        <v>82</v>
      </c>
      <c r="AY99" s="19" t="s">
        <v>138</v>
      </c>
      <c r="BE99" s="187">
        <f>IF(N99="základní",J99,0)</f>
        <v>710</v>
      </c>
      <c r="BF99" s="187">
        <f>IF(N99="snížená",J99,0)</f>
        <v>0</v>
      </c>
      <c r="BG99" s="187">
        <f>IF(N99="zákl. přenesená",J99,0)</f>
        <v>0</v>
      </c>
      <c r="BH99" s="187">
        <f>IF(N99="sníž. přenesená",J99,0)</f>
        <v>0</v>
      </c>
      <c r="BI99" s="187">
        <f>IF(N99="nulová",J99,0)</f>
        <v>0</v>
      </c>
      <c r="BJ99" s="19" t="s">
        <v>80</v>
      </c>
      <c r="BK99" s="187">
        <f>ROUND(I99*H99,2)</f>
        <v>710</v>
      </c>
      <c r="BL99" s="19" t="s">
        <v>146</v>
      </c>
      <c r="BM99" s="186" t="s">
        <v>147</v>
      </c>
    </row>
    <row r="100" spans="1:65" s="2" customFormat="1" ht="28.8" x14ac:dyDescent="0.2">
      <c r="A100" s="36"/>
      <c r="B100" s="37"/>
      <c r="C100" s="38"/>
      <c r="D100" s="188" t="s">
        <v>148</v>
      </c>
      <c r="E100" s="38"/>
      <c r="F100" s="189" t="s">
        <v>149</v>
      </c>
      <c r="G100" s="38"/>
      <c r="H100" s="38"/>
      <c r="I100" s="190"/>
      <c r="J100" s="38"/>
      <c r="K100" s="38"/>
      <c r="L100" s="41"/>
      <c r="M100" s="191"/>
      <c r="N100" s="192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148</v>
      </c>
      <c r="AU100" s="19" t="s">
        <v>82</v>
      </c>
    </row>
    <row r="101" spans="1:65" s="2" customFormat="1" x14ac:dyDescent="0.2">
      <c r="A101" s="36"/>
      <c r="B101" s="37"/>
      <c r="C101" s="38"/>
      <c r="D101" s="193" t="s">
        <v>150</v>
      </c>
      <c r="E101" s="38"/>
      <c r="F101" s="194" t="s">
        <v>151</v>
      </c>
      <c r="G101" s="38"/>
      <c r="H101" s="38"/>
      <c r="I101" s="190"/>
      <c r="J101" s="38"/>
      <c r="K101" s="38"/>
      <c r="L101" s="41"/>
      <c r="M101" s="191"/>
      <c r="N101" s="192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150</v>
      </c>
      <c r="AU101" s="19" t="s">
        <v>82</v>
      </c>
    </row>
    <row r="102" spans="1:65" s="2" customFormat="1" ht="33" customHeight="1" x14ac:dyDescent="0.2">
      <c r="A102" s="36"/>
      <c r="B102" s="37"/>
      <c r="C102" s="175" t="s">
        <v>82</v>
      </c>
      <c r="D102" s="175" t="s">
        <v>141</v>
      </c>
      <c r="E102" s="176" t="s">
        <v>152</v>
      </c>
      <c r="F102" s="177" t="s">
        <v>153</v>
      </c>
      <c r="G102" s="178" t="s">
        <v>154</v>
      </c>
      <c r="H102" s="179">
        <v>0.36</v>
      </c>
      <c r="I102" s="180">
        <v>750</v>
      </c>
      <c r="J102" s="181">
        <f>ROUND(I102*H102,2)</f>
        <v>270</v>
      </c>
      <c r="K102" s="177" t="s">
        <v>145</v>
      </c>
      <c r="L102" s="41"/>
      <c r="M102" s="182" t="s">
        <v>19</v>
      </c>
      <c r="N102" s="183" t="s">
        <v>43</v>
      </c>
      <c r="O102" s="66"/>
      <c r="P102" s="184">
        <f>O102*H102</f>
        <v>0</v>
      </c>
      <c r="Q102" s="184">
        <v>6.1969999999999997E-2</v>
      </c>
      <c r="R102" s="184">
        <f>Q102*H102</f>
        <v>2.2309199999999998E-2</v>
      </c>
      <c r="S102" s="184">
        <v>0</v>
      </c>
      <c r="T102" s="185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6" t="s">
        <v>146</v>
      </c>
      <c r="AT102" s="186" t="s">
        <v>141</v>
      </c>
      <c r="AU102" s="186" t="s">
        <v>82</v>
      </c>
      <c r="AY102" s="19" t="s">
        <v>138</v>
      </c>
      <c r="BE102" s="187">
        <f>IF(N102="základní",J102,0)</f>
        <v>270</v>
      </c>
      <c r="BF102" s="187">
        <f>IF(N102="snížená",J102,0)</f>
        <v>0</v>
      </c>
      <c r="BG102" s="187">
        <f>IF(N102="zákl. přenesená",J102,0)</f>
        <v>0</v>
      </c>
      <c r="BH102" s="187">
        <f>IF(N102="sníž. přenesená",J102,0)</f>
        <v>0</v>
      </c>
      <c r="BI102" s="187">
        <f>IF(N102="nulová",J102,0)</f>
        <v>0</v>
      </c>
      <c r="BJ102" s="19" t="s">
        <v>80</v>
      </c>
      <c r="BK102" s="187">
        <f>ROUND(I102*H102,2)</f>
        <v>270</v>
      </c>
      <c r="BL102" s="19" t="s">
        <v>146</v>
      </c>
      <c r="BM102" s="186" t="s">
        <v>155</v>
      </c>
    </row>
    <row r="103" spans="1:65" s="2" customFormat="1" ht="28.8" x14ac:dyDescent="0.2">
      <c r="A103" s="36"/>
      <c r="B103" s="37"/>
      <c r="C103" s="38"/>
      <c r="D103" s="188" t="s">
        <v>148</v>
      </c>
      <c r="E103" s="38"/>
      <c r="F103" s="189" t="s">
        <v>156</v>
      </c>
      <c r="G103" s="38"/>
      <c r="H103" s="38"/>
      <c r="I103" s="190"/>
      <c r="J103" s="38"/>
      <c r="K103" s="38"/>
      <c r="L103" s="41"/>
      <c r="M103" s="191"/>
      <c r="N103" s="192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148</v>
      </c>
      <c r="AU103" s="19" t="s">
        <v>82</v>
      </c>
    </row>
    <row r="104" spans="1:65" s="2" customFormat="1" x14ac:dyDescent="0.2">
      <c r="A104" s="36"/>
      <c r="B104" s="37"/>
      <c r="C104" s="38"/>
      <c r="D104" s="193" t="s">
        <v>150</v>
      </c>
      <c r="E104" s="38"/>
      <c r="F104" s="194" t="s">
        <v>157</v>
      </c>
      <c r="G104" s="38"/>
      <c r="H104" s="38"/>
      <c r="I104" s="190"/>
      <c r="J104" s="38"/>
      <c r="K104" s="38"/>
      <c r="L104" s="41"/>
      <c r="M104" s="191"/>
      <c r="N104" s="192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150</v>
      </c>
      <c r="AU104" s="19" t="s">
        <v>82</v>
      </c>
    </row>
    <row r="105" spans="1:65" s="13" customFormat="1" x14ac:dyDescent="0.2">
      <c r="B105" s="195"/>
      <c r="C105" s="196"/>
      <c r="D105" s="188" t="s">
        <v>158</v>
      </c>
      <c r="E105" s="197" t="s">
        <v>19</v>
      </c>
      <c r="F105" s="198" t="s">
        <v>159</v>
      </c>
      <c r="G105" s="196"/>
      <c r="H105" s="197" t="s">
        <v>19</v>
      </c>
      <c r="I105" s="199"/>
      <c r="J105" s="196"/>
      <c r="K105" s="196"/>
      <c r="L105" s="200"/>
      <c r="M105" s="201"/>
      <c r="N105" s="202"/>
      <c r="O105" s="202"/>
      <c r="P105" s="202"/>
      <c r="Q105" s="202"/>
      <c r="R105" s="202"/>
      <c r="S105" s="202"/>
      <c r="T105" s="203"/>
      <c r="AT105" s="204" t="s">
        <v>158</v>
      </c>
      <c r="AU105" s="204" t="s">
        <v>82</v>
      </c>
      <c r="AV105" s="13" t="s">
        <v>80</v>
      </c>
      <c r="AW105" s="13" t="s">
        <v>33</v>
      </c>
      <c r="AX105" s="13" t="s">
        <v>72</v>
      </c>
      <c r="AY105" s="204" t="s">
        <v>138</v>
      </c>
    </row>
    <row r="106" spans="1:65" s="14" customFormat="1" x14ac:dyDescent="0.2">
      <c r="B106" s="205"/>
      <c r="C106" s="206"/>
      <c r="D106" s="188" t="s">
        <v>158</v>
      </c>
      <c r="E106" s="207" t="s">
        <v>19</v>
      </c>
      <c r="F106" s="208" t="s">
        <v>160</v>
      </c>
      <c r="G106" s="206"/>
      <c r="H106" s="209">
        <v>0.36</v>
      </c>
      <c r="I106" s="210"/>
      <c r="J106" s="206"/>
      <c r="K106" s="206"/>
      <c r="L106" s="211"/>
      <c r="M106" s="212"/>
      <c r="N106" s="213"/>
      <c r="O106" s="213"/>
      <c r="P106" s="213"/>
      <c r="Q106" s="213"/>
      <c r="R106" s="213"/>
      <c r="S106" s="213"/>
      <c r="T106" s="214"/>
      <c r="AT106" s="215" t="s">
        <v>158</v>
      </c>
      <c r="AU106" s="215" t="s">
        <v>82</v>
      </c>
      <c r="AV106" s="14" t="s">
        <v>82</v>
      </c>
      <c r="AW106" s="14" t="s">
        <v>33</v>
      </c>
      <c r="AX106" s="14" t="s">
        <v>80</v>
      </c>
      <c r="AY106" s="215" t="s">
        <v>138</v>
      </c>
    </row>
    <row r="107" spans="1:65" s="2" customFormat="1" ht="24.15" customHeight="1" x14ac:dyDescent="0.2">
      <c r="A107" s="36"/>
      <c r="B107" s="37"/>
      <c r="C107" s="175" t="s">
        <v>139</v>
      </c>
      <c r="D107" s="175" t="s">
        <v>141</v>
      </c>
      <c r="E107" s="176" t="s">
        <v>161</v>
      </c>
      <c r="F107" s="177" t="s">
        <v>162</v>
      </c>
      <c r="G107" s="178" t="s">
        <v>154</v>
      </c>
      <c r="H107" s="179">
        <v>10.071</v>
      </c>
      <c r="I107" s="180">
        <v>720</v>
      </c>
      <c r="J107" s="181">
        <f>ROUND(I107*H107,2)</f>
        <v>7251.12</v>
      </c>
      <c r="K107" s="177" t="s">
        <v>145</v>
      </c>
      <c r="L107" s="41"/>
      <c r="M107" s="182" t="s">
        <v>19</v>
      </c>
      <c r="N107" s="183" t="s">
        <v>43</v>
      </c>
      <c r="O107" s="66"/>
      <c r="P107" s="184">
        <f>O107*H107</f>
        <v>0</v>
      </c>
      <c r="Q107" s="184">
        <v>6.1719999999999997E-2</v>
      </c>
      <c r="R107" s="184">
        <f>Q107*H107</f>
        <v>0.6215821199999999</v>
      </c>
      <c r="S107" s="184">
        <v>0</v>
      </c>
      <c r="T107" s="185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6" t="s">
        <v>146</v>
      </c>
      <c r="AT107" s="186" t="s">
        <v>141</v>
      </c>
      <c r="AU107" s="186" t="s">
        <v>82</v>
      </c>
      <c r="AY107" s="19" t="s">
        <v>138</v>
      </c>
      <c r="BE107" s="187">
        <f>IF(N107="základní",J107,0)</f>
        <v>7251.12</v>
      </c>
      <c r="BF107" s="187">
        <f>IF(N107="snížená",J107,0)</f>
        <v>0</v>
      </c>
      <c r="BG107" s="187">
        <f>IF(N107="zákl. přenesená",J107,0)</f>
        <v>0</v>
      </c>
      <c r="BH107" s="187">
        <f>IF(N107="sníž. přenesená",J107,0)</f>
        <v>0</v>
      </c>
      <c r="BI107" s="187">
        <f>IF(N107="nulová",J107,0)</f>
        <v>0</v>
      </c>
      <c r="BJ107" s="19" t="s">
        <v>80</v>
      </c>
      <c r="BK107" s="187">
        <f>ROUND(I107*H107,2)</f>
        <v>7251.12</v>
      </c>
      <c r="BL107" s="19" t="s">
        <v>146</v>
      </c>
      <c r="BM107" s="186" t="s">
        <v>163</v>
      </c>
    </row>
    <row r="108" spans="1:65" s="2" customFormat="1" ht="28.8" x14ac:dyDescent="0.2">
      <c r="A108" s="36"/>
      <c r="B108" s="37"/>
      <c r="C108" s="38"/>
      <c r="D108" s="188" t="s">
        <v>148</v>
      </c>
      <c r="E108" s="38"/>
      <c r="F108" s="189" t="s">
        <v>164</v>
      </c>
      <c r="G108" s="38"/>
      <c r="H108" s="38"/>
      <c r="I108" s="190"/>
      <c r="J108" s="38"/>
      <c r="K108" s="38"/>
      <c r="L108" s="41"/>
      <c r="M108" s="191"/>
      <c r="N108" s="192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148</v>
      </c>
      <c r="AU108" s="19" t="s">
        <v>82</v>
      </c>
    </row>
    <row r="109" spans="1:65" s="2" customFormat="1" x14ac:dyDescent="0.2">
      <c r="A109" s="36"/>
      <c r="B109" s="37"/>
      <c r="C109" s="38"/>
      <c r="D109" s="193" t="s">
        <v>150</v>
      </c>
      <c r="E109" s="38"/>
      <c r="F109" s="194" t="s">
        <v>165</v>
      </c>
      <c r="G109" s="38"/>
      <c r="H109" s="38"/>
      <c r="I109" s="190"/>
      <c r="J109" s="38"/>
      <c r="K109" s="38"/>
      <c r="L109" s="41"/>
      <c r="M109" s="191"/>
      <c r="N109" s="192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150</v>
      </c>
      <c r="AU109" s="19" t="s">
        <v>82</v>
      </c>
    </row>
    <row r="110" spans="1:65" s="13" customFormat="1" x14ac:dyDescent="0.2">
      <c r="B110" s="195"/>
      <c r="C110" s="196"/>
      <c r="D110" s="188" t="s">
        <v>158</v>
      </c>
      <c r="E110" s="197" t="s">
        <v>19</v>
      </c>
      <c r="F110" s="198" t="s">
        <v>166</v>
      </c>
      <c r="G110" s="196"/>
      <c r="H110" s="197" t="s">
        <v>19</v>
      </c>
      <c r="I110" s="199"/>
      <c r="J110" s="196"/>
      <c r="K110" s="196"/>
      <c r="L110" s="200"/>
      <c r="M110" s="201"/>
      <c r="N110" s="202"/>
      <c r="O110" s="202"/>
      <c r="P110" s="202"/>
      <c r="Q110" s="202"/>
      <c r="R110" s="202"/>
      <c r="S110" s="202"/>
      <c r="T110" s="203"/>
      <c r="AT110" s="204" t="s">
        <v>158</v>
      </c>
      <c r="AU110" s="204" t="s">
        <v>82</v>
      </c>
      <c r="AV110" s="13" t="s">
        <v>80</v>
      </c>
      <c r="AW110" s="13" t="s">
        <v>33</v>
      </c>
      <c r="AX110" s="13" t="s">
        <v>72</v>
      </c>
      <c r="AY110" s="204" t="s">
        <v>138</v>
      </c>
    </row>
    <row r="111" spans="1:65" s="14" customFormat="1" x14ac:dyDescent="0.2">
      <c r="B111" s="205"/>
      <c r="C111" s="206"/>
      <c r="D111" s="188" t="s">
        <v>158</v>
      </c>
      <c r="E111" s="207" t="s">
        <v>19</v>
      </c>
      <c r="F111" s="208" t="s">
        <v>167</v>
      </c>
      <c r="G111" s="206"/>
      <c r="H111" s="209">
        <v>10.071</v>
      </c>
      <c r="I111" s="210"/>
      <c r="J111" s="206"/>
      <c r="K111" s="206"/>
      <c r="L111" s="211"/>
      <c r="M111" s="212"/>
      <c r="N111" s="213"/>
      <c r="O111" s="213"/>
      <c r="P111" s="213"/>
      <c r="Q111" s="213"/>
      <c r="R111" s="213"/>
      <c r="S111" s="213"/>
      <c r="T111" s="214"/>
      <c r="AT111" s="215" t="s">
        <v>158</v>
      </c>
      <c r="AU111" s="215" t="s">
        <v>82</v>
      </c>
      <c r="AV111" s="14" t="s">
        <v>82</v>
      </c>
      <c r="AW111" s="14" t="s">
        <v>33</v>
      </c>
      <c r="AX111" s="14" t="s">
        <v>80</v>
      </c>
      <c r="AY111" s="215" t="s">
        <v>138</v>
      </c>
    </row>
    <row r="112" spans="1:65" s="12" customFormat="1" ht="22.8" customHeight="1" x14ac:dyDescent="0.25">
      <c r="B112" s="159"/>
      <c r="C112" s="160"/>
      <c r="D112" s="161" t="s">
        <v>71</v>
      </c>
      <c r="E112" s="173" t="s">
        <v>146</v>
      </c>
      <c r="F112" s="173" t="s">
        <v>168</v>
      </c>
      <c r="G112" s="160"/>
      <c r="H112" s="160"/>
      <c r="I112" s="163"/>
      <c r="J112" s="174">
        <f>BK112</f>
        <v>12600</v>
      </c>
      <c r="K112" s="160"/>
      <c r="L112" s="165"/>
      <c r="M112" s="166"/>
      <c r="N112" s="167"/>
      <c r="O112" s="167"/>
      <c r="P112" s="168">
        <f>SUM(P113:P117)</f>
        <v>0</v>
      </c>
      <c r="Q112" s="167"/>
      <c r="R112" s="168">
        <f>SUM(R113:R117)</f>
        <v>0.39399999999999996</v>
      </c>
      <c r="S112" s="167"/>
      <c r="T112" s="169">
        <f>SUM(T113:T117)</f>
        <v>0</v>
      </c>
      <c r="AR112" s="170" t="s">
        <v>80</v>
      </c>
      <c r="AT112" s="171" t="s">
        <v>71</v>
      </c>
      <c r="AU112" s="171" t="s">
        <v>80</v>
      </c>
      <c r="AY112" s="170" t="s">
        <v>138</v>
      </c>
      <c r="BK112" s="172">
        <f>SUM(BK113:BK117)</f>
        <v>12600</v>
      </c>
    </row>
    <row r="113" spans="1:65" s="2" customFormat="1" ht="24.15" customHeight="1" x14ac:dyDescent="0.2">
      <c r="A113" s="36"/>
      <c r="B113" s="37"/>
      <c r="C113" s="175" t="s">
        <v>146</v>
      </c>
      <c r="D113" s="175" t="s">
        <v>141</v>
      </c>
      <c r="E113" s="176" t="s">
        <v>169</v>
      </c>
      <c r="F113" s="177" t="s">
        <v>170</v>
      </c>
      <c r="G113" s="178" t="s">
        <v>144</v>
      </c>
      <c r="H113" s="179">
        <v>20</v>
      </c>
      <c r="I113" s="180">
        <v>630</v>
      </c>
      <c r="J113" s="181">
        <f>ROUND(I113*H113,2)</f>
        <v>12600</v>
      </c>
      <c r="K113" s="177" t="s">
        <v>145</v>
      </c>
      <c r="L113" s="41"/>
      <c r="M113" s="182" t="s">
        <v>19</v>
      </c>
      <c r="N113" s="183" t="s">
        <v>43</v>
      </c>
      <c r="O113" s="66"/>
      <c r="P113" s="184">
        <f>O113*H113</f>
        <v>0</v>
      </c>
      <c r="Q113" s="184">
        <v>1.9699999999999999E-2</v>
      </c>
      <c r="R113" s="184">
        <f>Q113*H113</f>
        <v>0.39399999999999996</v>
      </c>
      <c r="S113" s="184">
        <v>0</v>
      </c>
      <c r="T113" s="185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6" t="s">
        <v>146</v>
      </c>
      <c r="AT113" s="186" t="s">
        <v>141</v>
      </c>
      <c r="AU113" s="186" t="s">
        <v>82</v>
      </c>
      <c r="AY113" s="19" t="s">
        <v>138</v>
      </c>
      <c r="BE113" s="187">
        <f>IF(N113="základní",J113,0)</f>
        <v>12600</v>
      </c>
      <c r="BF113" s="187">
        <f>IF(N113="snížená",J113,0)</f>
        <v>0</v>
      </c>
      <c r="BG113" s="187">
        <f>IF(N113="zákl. přenesená",J113,0)</f>
        <v>0</v>
      </c>
      <c r="BH113" s="187">
        <f>IF(N113="sníž. přenesená",J113,0)</f>
        <v>0</v>
      </c>
      <c r="BI113" s="187">
        <f>IF(N113="nulová",J113,0)</f>
        <v>0</v>
      </c>
      <c r="BJ113" s="19" t="s">
        <v>80</v>
      </c>
      <c r="BK113" s="187">
        <f>ROUND(I113*H113,2)</f>
        <v>12600</v>
      </c>
      <c r="BL113" s="19" t="s">
        <v>146</v>
      </c>
      <c r="BM113" s="186" t="s">
        <v>171</v>
      </c>
    </row>
    <row r="114" spans="1:65" s="2" customFormat="1" ht="38.4" x14ac:dyDescent="0.2">
      <c r="A114" s="36"/>
      <c r="B114" s="37"/>
      <c r="C114" s="38"/>
      <c r="D114" s="188" t="s">
        <v>148</v>
      </c>
      <c r="E114" s="38"/>
      <c r="F114" s="189" t="s">
        <v>172</v>
      </c>
      <c r="G114" s="38"/>
      <c r="H114" s="38"/>
      <c r="I114" s="190"/>
      <c r="J114" s="38"/>
      <c r="K114" s="38"/>
      <c r="L114" s="41"/>
      <c r="M114" s="191"/>
      <c r="N114" s="192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148</v>
      </c>
      <c r="AU114" s="19" t="s">
        <v>82</v>
      </c>
    </row>
    <row r="115" spans="1:65" s="2" customFormat="1" x14ac:dyDescent="0.2">
      <c r="A115" s="36"/>
      <c r="B115" s="37"/>
      <c r="C115" s="38"/>
      <c r="D115" s="193" t="s">
        <v>150</v>
      </c>
      <c r="E115" s="38"/>
      <c r="F115" s="194" t="s">
        <v>173</v>
      </c>
      <c r="G115" s="38"/>
      <c r="H115" s="38"/>
      <c r="I115" s="190"/>
      <c r="J115" s="38"/>
      <c r="K115" s="38"/>
      <c r="L115" s="41"/>
      <c r="M115" s="191"/>
      <c r="N115" s="192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150</v>
      </c>
      <c r="AU115" s="19" t="s">
        <v>82</v>
      </c>
    </row>
    <row r="116" spans="1:65" s="13" customFormat="1" x14ac:dyDescent="0.2">
      <c r="B116" s="195"/>
      <c r="C116" s="196"/>
      <c r="D116" s="188" t="s">
        <v>158</v>
      </c>
      <c r="E116" s="197" t="s">
        <v>19</v>
      </c>
      <c r="F116" s="198" t="s">
        <v>174</v>
      </c>
      <c r="G116" s="196"/>
      <c r="H116" s="197" t="s">
        <v>19</v>
      </c>
      <c r="I116" s="199"/>
      <c r="J116" s="196"/>
      <c r="K116" s="196"/>
      <c r="L116" s="200"/>
      <c r="M116" s="201"/>
      <c r="N116" s="202"/>
      <c r="O116" s="202"/>
      <c r="P116" s="202"/>
      <c r="Q116" s="202"/>
      <c r="R116" s="202"/>
      <c r="S116" s="202"/>
      <c r="T116" s="203"/>
      <c r="AT116" s="204" t="s">
        <v>158</v>
      </c>
      <c r="AU116" s="204" t="s">
        <v>82</v>
      </c>
      <c r="AV116" s="13" t="s">
        <v>80</v>
      </c>
      <c r="AW116" s="13" t="s">
        <v>33</v>
      </c>
      <c r="AX116" s="13" t="s">
        <v>72</v>
      </c>
      <c r="AY116" s="204" t="s">
        <v>138</v>
      </c>
    </row>
    <row r="117" spans="1:65" s="14" customFormat="1" x14ac:dyDescent="0.2">
      <c r="B117" s="205"/>
      <c r="C117" s="206"/>
      <c r="D117" s="188" t="s">
        <v>158</v>
      </c>
      <c r="E117" s="207" t="s">
        <v>19</v>
      </c>
      <c r="F117" s="208" t="s">
        <v>175</v>
      </c>
      <c r="G117" s="206"/>
      <c r="H117" s="209">
        <v>20</v>
      </c>
      <c r="I117" s="210"/>
      <c r="J117" s="206"/>
      <c r="K117" s="206"/>
      <c r="L117" s="211"/>
      <c r="M117" s="212"/>
      <c r="N117" s="213"/>
      <c r="O117" s="213"/>
      <c r="P117" s="213"/>
      <c r="Q117" s="213"/>
      <c r="R117" s="213"/>
      <c r="S117" s="213"/>
      <c r="T117" s="214"/>
      <c r="AT117" s="215" t="s">
        <v>158</v>
      </c>
      <c r="AU117" s="215" t="s">
        <v>82</v>
      </c>
      <c r="AV117" s="14" t="s">
        <v>82</v>
      </c>
      <c r="AW117" s="14" t="s">
        <v>33</v>
      </c>
      <c r="AX117" s="14" t="s">
        <v>80</v>
      </c>
      <c r="AY117" s="215" t="s">
        <v>138</v>
      </c>
    </row>
    <row r="118" spans="1:65" s="12" customFormat="1" ht="22.8" customHeight="1" x14ac:dyDescent="0.25">
      <c r="B118" s="159"/>
      <c r="C118" s="160"/>
      <c r="D118" s="161" t="s">
        <v>71</v>
      </c>
      <c r="E118" s="173" t="s">
        <v>176</v>
      </c>
      <c r="F118" s="173" t="s">
        <v>177</v>
      </c>
      <c r="G118" s="160"/>
      <c r="H118" s="160"/>
      <c r="I118" s="163"/>
      <c r="J118" s="174">
        <f>BK118</f>
        <v>860248.21</v>
      </c>
      <c r="K118" s="160"/>
      <c r="L118" s="165"/>
      <c r="M118" s="166"/>
      <c r="N118" s="167"/>
      <c r="O118" s="167"/>
      <c r="P118" s="168">
        <f>SUM(P119:P224)</f>
        <v>0</v>
      </c>
      <c r="Q118" s="167"/>
      <c r="R118" s="168">
        <f>SUM(R119:R224)</f>
        <v>46.841376940000004</v>
      </c>
      <c r="S118" s="167"/>
      <c r="T118" s="169">
        <f>SUM(T119:T224)</f>
        <v>0</v>
      </c>
      <c r="AR118" s="170" t="s">
        <v>80</v>
      </c>
      <c r="AT118" s="171" t="s">
        <v>71</v>
      </c>
      <c r="AU118" s="171" t="s">
        <v>80</v>
      </c>
      <c r="AY118" s="170" t="s">
        <v>138</v>
      </c>
      <c r="BK118" s="172">
        <f>SUM(BK119:BK224)</f>
        <v>860248.21</v>
      </c>
    </row>
    <row r="119" spans="1:65" s="2" customFormat="1" ht="24.15" customHeight="1" x14ac:dyDescent="0.2">
      <c r="A119" s="36"/>
      <c r="B119" s="37"/>
      <c r="C119" s="175" t="s">
        <v>178</v>
      </c>
      <c r="D119" s="175" t="s">
        <v>141</v>
      </c>
      <c r="E119" s="176" t="s">
        <v>179</v>
      </c>
      <c r="F119" s="177" t="s">
        <v>180</v>
      </c>
      <c r="G119" s="178" t="s">
        <v>154</v>
      </c>
      <c r="H119" s="179">
        <v>10</v>
      </c>
      <c r="I119" s="180">
        <v>1430</v>
      </c>
      <c r="J119" s="181">
        <f>ROUND(I119*H119,2)</f>
        <v>14300</v>
      </c>
      <c r="K119" s="177" t="s">
        <v>145</v>
      </c>
      <c r="L119" s="41"/>
      <c r="M119" s="182" t="s">
        <v>19</v>
      </c>
      <c r="N119" s="183" t="s">
        <v>43</v>
      </c>
      <c r="O119" s="66"/>
      <c r="P119" s="184">
        <f>O119*H119</f>
        <v>0</v>
      </c>
      <c r="Q119" s="184">
        <v>4.3830000000000001E-2</v>
      </c>
      <c r="R119" s="184">
        <f>Q119*H119</f>
        <v>0.43830000000000002</v>
      </c>
      <c r="S119" s="184">
        <v>0</v>
      </c>
      <c r="T119" s="185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86" t="s">
        <v>146</v>
      </c>
      <c r="AT119" s="186" t="s">
        <v>141</v>
      </c>
      <c r="AU119" s="186" t="s">
        <v>82</v>
      </c>
      <c r="AY119" s="19" t="s">
        <v>138</v>
      </c>
      <c r="BE119" s="187">
        <f>IF(N119="základní",J119,0)</f>
        <v>14300</v>
      </c>
      <c r="BF119" s="187">
        <f>IF(N119="snížená",J119,0)</f>
        <v>0</v>
      </c>
      <c r="BG119" s="187">
        <f>IF(N119="zákl. přenesená",J119,0)</f>
        <v>0</v>
      </c>
      <c r="BH119" s="187">
        <f>IF(N119="sníž. přenesená",J119,0)</f>
        <v>0</v>
      </c>
      <c r="BI119" s="187">
        <f>IF(N119="nulová",J119,0)</f>
        <v>0</v>
      </c>
      <c r="BJ119" s="19" t="s">
        <v>80</v>
      </c>
      <c r="BK119" s="187">
        <f>ROUND(I119*H119,2)</f>
        <v>14300</v>
      </c>
      <c r="BL119" s="19" t="s">
        <v>146</v>
      </c>
      <c r="BM119" s="186" t="s">
        <v>181</v>
      </c>
    </row>
    <row r="120" spans="1:65" s="2" customFormat="1" ht="19.2" x14ac:dyDescent="0.2">
      <c r="A120" s="36"/>
      <c r="B120" s="37"/>
      <c r="C120" s="38"/>
      <c r="D120" s="188" t="s">
        <v>148</v>
      </c>
      <c r="E120" s="38"/>
      <c r="F120" s="189" t="s">
        <v>182</v>
      </c>
      <c r="G120" s="38"/>
      <c r="H120" s="38"/>
      <c r="I120" s="190"/>
      <c r="J120" s="38"/>
      <c r="K120" s="38"/>
      <c r="L120" s="41"/>
      <c r="M120" s="191"/>
      <c r="N120" s="192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9" t="s">
        <v>148</v>
      </c>
      <c r="AU120" s="19" t="s">
        <v>82</v>
      </c>
    </row>
    <row r="121" spans="1:65" s="2" customFormat="1" x14ac:dyDescent="0.2">
      <c r="A121" s="36"/>
      <c r="B121" s="37"/>
      <c r="C121" s="38"/>
      <c r="D121" s="193" t="s">
        <v>150</v>
      </c>
      <c r="E121" s="38"/>
      <c r="F121" s="194" t="s">
        <v>183</v>
      </c>
      <c r="G121" s="38"/>
      <c r="H121" s="38"/>
      <c r="I121" s="190"/>
      <c r="J121" s="38"/>
      <c r="K121" s="38"/>
      <c r="L121" s="41"/>
      <c r="M121" s="191"/>
      <c r="N121" s="192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150</v>
      </c>
      <c r="AU121" s="19" t="s">
        <v>82</v>
      </c>
    </row>
    <row r="122" spans="1:65" s="14" customFormat="1" x14ac:dyDescent="0.2">
      <c r="B122" s="205"/>
      <c r="C122" s="206"/>
      <c r="D122" s="188" t="s">
        <v>158</v>
      </c>
      <c r="E122" s="207" t="s">
        <v>19</v>
      </c>
      <c r="F122" s="208" t="s">
        <v>184</v>
      </c>
      <c r="G122" s="206"/>
      <c r="H122" s="209">
        <v>10</v>
      </c>
      <c r="I122" s="210"/>
      <c r="J122" s="206"/>
      <c r="K122" s="206"/>
      <c r="L122" s="211"/>
      <c r="M122" s="212"/>
      <c r="N122" s="213"/>
      <c r="O122" s="213"/>
      <c r="P122" s="213"/>
      <c r="Q122" s="213"/>
      <c r="R122" s="213"/>
      <c r="S122" s="213"/>
      <c r="T122" s="214"/>
      <c r="AT122" s="215" t="s">
        <v>158</v>
      </c>
      <c r="AU122" s="215" t="s">
        <v>82</v>
      </c>
      <c r="AV122" s="14" t="s">
        <v>82</v>
      </c>
      <c r="AW122" s="14" t="s">
        <v>33</v>
      </c>
      <c r="AX122" s="14" t="s">
        <v>80</v>
      </c>
      <c r="AY122" s="215" t="s">
        <v>138</v>
      </c>
    </row>
    <row r="123" spans="1:65" s="2" customFormat="1" ht="44.25" customHeight="1" x14ac:dyDescent="0.2">
      <c r="A123" s="36"/>
      <c r="B123" s="37"/>
      <c r="C123" s="175" t="s">
        <v>176</v>
      </c>
      <c r="D123" s="175" t="s">
        <v>141</v>
      </c>
      <c r="E123" s="176" t="s">
        <v>185</v>
      </c>
      <c r="F123" s="177" t="s">
        <v>186</v>
      </c>
      <c r="G123" s="178" t="s">
        <v>154</v>
      </c>
      <c r="H123" s="179">
        <v>327.56</v>
      </c>
      <c r="I123" s="180">
        <v>600</v>
      </c>
      <c r="J123" s="181">
        <f>ROUND(I123*H123,2)</f>
        <v>196536</v>
      </c>
      <c r="K123" s="177" t="s">
        <v>145</v>
      </c>
      <c r="L123" s="41"/>
      <c r="M123" s="182" t="s">
        <v>19</v>
      </c>
      <c r="N123" s="183" t="s">
        <v>43</v>
      </c>
      <c r="O123" s="66"/>
      <c r="P123" s="184">
        <f>O123*H123</f>
        <v>0</v>
      </c>
      <c r="Q123" s="184">
        <v>3.3799999999999997E-2</v>
      </c>
      <c r="R123" s="184">
        <f>Q123*H123</f>
        <v>11.071527999999999</v>
      </c>
      <c r="S123" s="184">
        <v>0</v>
      </c>
      <c r="T123" s="185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6" t="s">
        <v>146</v>
      </c>
      <c r="AT123" s="186" t="s">
        <v>141</v>
      </c>
      <c r="AU123" s="186" t="s">
        <v>82</v>
      </c>
      <c r="AY123" s="19" t="s">
        <v>138</v>
      </c>
      <c r="BE123" s="187">
        <f>IF(N123="základní",J123,0)</f>
        <v>196536</v>
      </c>
      <c r="BF123" s="187">
        <f>IF(N123="snížená",J123,0)</f>
        <v>0</v>
      </c>
      <c r="BG123" s="187">
        <f>IF(N123="zákl. přenesená",J123,0)</f>
        <v>0</v>
      </c>
      <c r="BH123" s="187">
        <f>IF(N123="sníž. přenesená",J123,0)</f>
        <v>0</v>
      </c>
      <c r="BI123" s="187">
        <f>IF(N123="nulová",J123,0)</f>
        <v>0</v>
      </c>
      <c r="BJ123" s="19" t="s">
        <v>80</v>
      </c>
      <c r="BK123" s="187">
        <f>ROUND(I123*H123,2)</f>
        <v>196536</v>
      </c>
      <c r="BL123" s="19" t="s">
        <v>146</v>
      </c>
      <c r="BM123" s="186" t="s">
        <v>187</v>
      </c>
    </row>
    <row r="124" spans="1:65" s="2" customFormat="1" ht="28.8" x14ac:dyDescent="0.2">
      <c r="A124" s="36"/>
      <c r="B124" s="37"/>
      <c r="C124" s="38"/>
      <c r="D124" s="188" t="s">
        <v>148</v>
      </c>
      <c r="E124" s="38"/>
      <c r="F124" s="189" t="s">
        <v>188</v>
      </c>
      <c r="G124" s="38"/>
      <c r="H124" s="38"/>
      <c r="I124" s="190"/>
      <c r="J124" s="38"/>
      <c r="K124" s="38"/>
      <c r="L124" s="41"/>
      <c r="M124" s="191"/>
      <c r="N124" s="192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148</v>
      </c>
      <c r="AU124" s="19" t="s">
        <v>82</v>
      </c>
    </row>
    <row r="125" spans="1:65" s="2" customFormat="1" x14ac:dyDescent="0.2">
      <c r="A125" s="36"/>
      <c r="B125" s="37"/>
      <c r="C125" s="38"/>
      <c r="D125" s="193" t="s">
        <v>150</v>
      </c>
      <c r="E125" s="38"/>
      <c r="F125" s="194" t="s">
        <v>189</v>
      </c>
      <c r="G125" s="38"/>
      <c r="H125" s="38"/>
      <c r="I125" s="190"/>
      <c r="J125" s="38"/>
      <c r="K125" s="38"/>
      <c r="L125" s="41"/>
      <c r="M125" s="191"/>
      <c r="N125" s="192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150</v>
      </c>
      <c r="AU125" s="19" t="s">
        <v>82</v>
      </c>
    </row>
    <row r="126" spans="1:65" s="13" customFormat="1" x14ac:dyDescent="0.2">
      <c r="B126" s="195"/>
      <c r="C126" s="196"/>
      <c r="D126" s="188" t="s">
        <v>158</v>
      </c>
      <c r="E126" s="197" t="s">
        <v>19</v>
      </c>
      <c r="F126" s="198" t="s">
        <v>190</v>
      </c>
      <c r="G126" s="196"/>
      <c r="H126" s="197" t="s">
        <v>19</v>
      </c>
      <c r="I126" s="199"/>
      <c r="J126" s="196"/>
      <c r="K126" s="196"/>
      <c r="L126" s="200"/>
      <c r="M126" s="201"/>
      <c r="N126" s="202"/>
      <c r="O126" s="202"/>
      <c r="P126" s="202"/>
      <c r="Q126" s="202"/>
      <c r="R126" s="202"/>
      <c r="S126" s="202"/>
      <c r="T126" s="203"/>
      <c r="AT126" s="204" t="s">
        <v>158</v>
      </c>
      <c r="AU126" s="204" t="s">
        <v>82</v>
      </c>
      <c r="AV126" s="13" t="s">
        <v>80</v>
      </c>
      <c r="AW126" s="13" t="s">
        <v>33</v>
      </c>
      <c r="AX126" s="13" t="s">
        <v>72</v>
      </c>
      <c r="AY126" s="204" t="s">
        <v>138</v>
      </c>
    </row>
    <row r="127" spans="1:65" s="14" customFormat="1" x14ac:dyDescent="0.2">
      <c r="B127" s="205"/>
      <c r="C127" s="206"/>
      <c r="D127" s="188" t="s">
        <v>158</v>
      </c>
      <c r="E127" s="207" t="s">
        <v>19</v>
      </c>
      <c r="F127" s="208" t="s">
        <v>191</v>
      </c>
      <c r="G127" s="206"/>
      <c r="H127" s="209">
        <v>13.13</v>
      </c>
      <c r="I127" s="210"/>
      <c r="J127" s="206"/>
      <c r="K127" s="206"/>
      <c r="L127" s="211"/>
      <c r="M127" s="212"/>
      <c r="N127" s="213"/>
      <c r="O127" s="213"/>
      <c r="P127" s="213"/>
      <c r="Q127" s="213"/>
      <c r="R127" s="213"/>
      <c r="S127" s="213"/>
      <c r="T127" s="214"/>
      <c r="AT127" s="215" t="s">
        <v>158</v>
      </c>
      <c r="AU127" s="215" t="s">
        <v>82</v>
      </c>
      <c r="AV127" s="14" t="s">
        <v>82</v>
      </c>
      <c r="AW127" s="14" t="s">
        <v>33</v>
      </c>
      <c r="AX127" s="14" t="s">
        <v>72</v>
      </c>
      <c r="AY127" s="215" t="s">
        <v>138</v>
      </c>
    </row>
    <row r="128" spans="1:65" s="14" customFormat="1" x14ac:dyDescent="0.2">
      <c r="B128" s="205"/>
      <c r="C128" s="206"/>
      <c r="D128" s="188" t="s">
        <v>158</v>
      </c>
      <c r="E128" s="207" t="s">
        <v>19</v>
      </c>
      <c r="F128" s="208" t="s">
        <v>192</v>
      </c>
      <c r="G128" s="206"/>
      <c r="H128" s="209">
        <v>27.28</v>
      </c>
      <c r="I128" s="210"/>
      <c r="J128" s="206"/>
      <c r="K128" s="206"/>
      <c r="L128" s="211"/>
      <c r="M128" s="212"/>
      <c r="N128" s="213"/>
      <c r="O128" s="213"/>
      <c r="P128" s="213"/>
      <c r="Q128" s="213"/>
      <c r="R128" s="213"/>
      <c r="S128" s="213"/>
      <c r="T128" s="214"/>
      <c r="AT128" s="215" t="s">
        <v>158</v>
      </c>
      <c r="AU128" s="215" t="s">
        <v>82</v>
      </c>
      <c r="AV128" s="14" t="s">
        <v>82</v>
      </c>
      <c r="AW128" s="14" t="s">
        <v>33</v>
      </c>
      <c r="AX128" s="14" t="s">
        <v>72</v>
      </c>
      <c r="AY128" s="215" t="s">
        <v>138</v>
      </c>
    </row>
    <row r="129" spans="2:51" s="14" customFormat="1" x14ac:dyDescent="0.2">
      <c r="B129" s="205"/>
      <c r="C129" s="206"/>
      <c r="D129" s="188" t="s">
        <v>158</v>
      </c>
      <c r="E129" s="207" t="s">
        <v>19</v>
      </c>
      <c r="F129" s="208" t="s">
        <v>193</v>
      </c>
      <c r="G129" s="206"/>
      <c r="H129" s="209">
        <v>2.2200000000000002</v>
      </c>
      <c r="I129" s="210"/>
      <c r="J129" s="206"/>
      <c r="K129" s="206"/>
      <c r="L129" s="211"/>
      <c r="M129" s="212"/>
      <c r="N129" s="213"/>
      <c r="O129" s="213"/>
      <c r="P129" s="213"/>
      <c r="Q129" s="213"/>
      <c r="R129" s="213"/>
      <c r="S129" s="213"/>
      <c r="T129" s="214"/>
      <c r="AT129" s="215" t="s">
        <v>158</v>
      </c>
      <c r="AU129" s="215" t="s">
        <v>82</v>
      </c>
      <c r="AV129" s="14" t="s">
        <v>82</v>
      </c>
      <c r="AW129" s="14" t="s">
        <v>33</v>
      </c>
      <c r="AX129" s="14" t="s">
        <v>72</v>
      </c>
      <c r="AY129" s="215" t="s">
        <v>138</v>
      </c>
    </row>
    <row r="130" spans="2:51" s="14" customFormat="1" x14ac:dyDescent="0.2">
      <c r="B130" s="205"/>
      <c r="C130" s="206"/>
      <c r="D130" s="188" t="s">
        <v>158</v>
      </c>
      <c r="E130" s="207" t="s">
        <v>19</v>
      </c>
      <c r="F130" s="208" t="s">
        <v>194</v>
      </c>
      <c r="G130" s="206"/>
      <c r="H130" s="209">
        <v>14.42</v>
      </c>
      <c r="I130" s="210"/>
      <c r="J130" s="206"/>
      <c r="K130" s="206"/>
      <c r="L130" s="211"/>
      <c r="M130" s="212"/>
      <c r="N130" s="213"/>
      <c r="O130" s="213"/>
      <c r="P130" s="213"/>
      <c r="Q130" s="213"/>
      <c r="R130" s="213"/>
      <c r="S130" s="213"/>
      <c r="T130" s="214"/>
      <c r="AT130" s="215" t="s">
        <v>158</v>
      </c>
      <c r="AU130" s="215" t="s">
        <v>82</v>
      </c>
      <c r="AV130" s="14" t="s">
        <v>82</v>
      </c>
      <c r="AW130" s="14" t="s">
        <v>33</v>
      </c>
      <c r="AX130" s="14" t="s">
        <v>72</v>
      </c>
      <c r="AY130" s="215" t="s">
        <v>138</v>
      </c>
    </row>
    <row r="131" spans="2:51" s="14" customFormat="1" x14ac:dyDescent="0.2">
      <c r="B131" s="205"/>
      <c r="C131" s="206"/>
      <c r="D131" s="188" t="s">
        <v>158</v>
      </c>
      <c r="E131" s="207" t="s">
        <v>19</v>
      </c>
      <c r="F131" s="208" t="s">
        <v>195</v>
      </c>
      <c r="G131" s="206"/>
      <c r="H131" s="209">
        <v>17.329999999999998</v>
      </c>
      <c r="I131" s="210"/>
      <c r="J131" s="206"/>
      <c r="K131" s="206"/>
      <c r="L131" s="211"/>
      <c r="M131" s="212"/>
      <c r="N131" s="213"/>
      <c r="O131" s="213"/>
      <c r="P131" s="213"/>
      <c r="Q131" s="213"/>
      <c r="R131" s="213"/>
      <c r="S131" s="213"/>
      <c r="T131" s="214"/>
      <c r="AT131" s="215" t="s">
        <v>158</v>
      </c>
      <c r="AU131" s="215" t="s">
        <v>82</v>
      </c>
      <c r="AV131" s="14" t="s">
        <v>82</v>
      </c>
      <c r="AW131" s="14" t="s">
        <v>33</v>
      </c>
      <c r="AX131" s="14" t="s">
        <v>72</v>
      </c>
      <c r="AY131" s="215" t="s">
        <v>138</v>
      </c>
    </row>
    <row r="132" spans="2:51" s="14" customFormat="1" x14ac:dyDescent="0.2">
      <c r="B132" s="205"/>
      <c r="C132" s="206"/>
      <c r="D132" s="188" t="s">
        <v>158</v>
      </c>
      <c r="E132" s="207" t="s">
        <v>19</v>
      </c>
      <c r="F132" s="208" t="s">
        <v>196</v>
      </c>
      <c r="G132" s="206"/>
      <c r="H132" s="209">
        <v>30.86</v>
      </c>
      <c r="I132" s="210"/>
      <c r="J132" s="206"/>
      <c r="K132" s="206"/>
      <c r="L132" s="211"/>
      <c r="M132" s="212"/>
      <c r="N132" s="213"/>
      <c r="O132" s="213"/>
      <c r="P132" s="213"/>
      <c r="Q132" s="213"/>
      <c r="R132" s="213"/>
      <c r="S132" s="213"/>
      <c r="T132" s="214"/>
      <c r="AT132" s="215" t="s">
        <v>158</v>
      </c>
      <c r="AU132" s="215" t="s">
        <v>82</v>
      </c>
      <c r="AV132" s="14" t="s">
        <v>82</v>
      </c>
      <c r="AW132" s="14" t="s">
        <v>33</v>
      </c>
      <c r="AX132" s="14" t="s">
        <v>72</v>
      </c>
      <c r="AY132" s="215" t="s">
        <v>138</v>
      </c>
    </row>
    <row r="133" spans="2:51" s="14" customFormat="1" x14ac:dyDescent="0.2">
      <c r="B133" s="205"/>
      <c r="C133" s="206"/>
      <c r="D133" s="188" t="s">
        <v>158</v>
      </c>
      <c r="E133" s="207" t="s">
        <v>19</v>
      </c>
      <c r="F133" s="208" t="s">
        <v>197</v>
      </c>
      <c r="G133" s="206"/>
      <c r="H133" s="209">
        <v>1.17</v>
      </c>
      <c r="I133" s="210"/>
      <c r="J133" s="206"/>
      <c r="K133" s="206"/>
      <c r="L133" s="211"/>
      <c r="M133" s="212"/>
      <c r="N133" s="213"/>
      <c r="O133" s="213"/>
      <c r="P133" s="213"/>
      <c r="Q133" s="213"/>
      <c r="R133" s="213"/>
      <c r="S133" s="213"/>
      <c r="T133" s="214"/>
      <c r="AT133" s="215" t="s">
        <v>158</v>
      </c>
      <c r="AU133" s="215" t="s">
        <v>82</v>
      </c>
      <c r="AV133" s="14" t="s">
        <v>82</v>
      </c>
      <c r="AW133" s="14" t="s">
        <v>33</v>
      </c>
      <c r="AX133" s="14" t="s">
        <v>72</v>
      </c>
      <c r="AY133" s="215" t="s">
        <v>138</v>
      </c>
    </row>
    <row r="134" spans="2:51" s="14" customFormat="1" x14ac:dyDescent="0.2">
      <c r="B134" s="205"/>
      <c r="C134" s="206"/>
      <c r="D134" s="188" t="s">
        <v>158</v>
      </c>
      <c r="E134" s="207" t="s">
        <v>19</v>
      </c>
      <c r="F134" s="208" t="s">
        <v>198</v>
      </c>
      <c r="G134" s="206"/>
      <c r="H134" s="209">
        <v>21.36</v>
      </c>
      <c r="I134" s="210"/>
      <c r="J134" s="206"/>
      <c r="K134" s="206"/>
      <c r="L134" s="211"/>
      <c r="M134" s="212"/>
      <c r="N134" s="213"/>
      <c r="O134" s="213"/>
      <c r="P134" s="213"/>
      <c r="Q134" s="213"/>
      <c r="R134" s="213"/>
      <c r="S134" s="213"/>
      <c r="T134" s="214"/>
      <c r="AT134" s="215" t="s">
        <v>158</v>
      </c>
      <c r="AU134" s="215" t="s">
        <v>82</v>
      </c>
      <c r="AV134" s="14" t="s">
        <v>82</v>
      </c>
      <c r="AW134" s="14" t="s">
        <v>33</v>
      </c>
      <c r="AX134" s="14" t="s">
        <v>72</v>
      </c>
      <c r="AY134" s="215" t="s">
        <v>138</v>
      </c>
    </row>
    <row r="135" spans="2:51" s="14" customFormat="1" x14ac:dyDescent="0.2">
      <c r="B135" s="205"/>
      <c r="C135" s="206"/>
      <c r="D135" s="188" t="s">
        <v>158</v>
      </c>
      <c r="E135" s="207" t="s">
        <v>19</v>
      </c>
      <c r="F135" s="208" t="s">
        <v>199</v>
      </c>
      <c r="G135" s="206"/>
      <c r="H135" s="209">
        <v>6.62</v>
      </c>
      <c r="I135" s="210"/>
      <c r="J135" s="206"/>
      <c r="K135" s="206"/>
      <c r="L135" s="211"/>
      <c r="M135" s="212"/>
      <c r="N135" s="213"/>
      <c r="O135" s="213"/>
      <c r="P135" s="213"/>
      <c r="Q135" s="213"/>
      <c r="R135" s="213"/>
      <c r="S135" s="213"/>
      <c r="T135" s="214"/>
      <c r="AT135" s="215" t="s">
        <v>158</v>
      </c>
      <c r="AU135" s="215" t="s">
        <v>82</v>
      </c>
      <c r="AV135" s="14" t="s">
        <v>82</v>
      </c>
      <c r="AW135" s="14" t="s">
        <v>33</v>
      </c>
      <c r="AX135" s="14" t="s">
        <v>72</v>
      </c>
      <c r="AY135" s="215" t="s">
        <v>138</v>
      </c>
    </row>
    <row r="136" spans="2:51" s="14" customFormat="1" x14ac:dyDescent="0.2">
      <c r="B136" s="205"/>
      <c r="C136" s="206"/>
      <c r="D136" s="188" t="s">
        <v>158</v>
      </c>
      <c r="E136" s="207" t="s">
        <v>19</v>
      </c>
      <c r="F136" s="208" t="s">
        <v>200</v>
      </c>
      <c r="G136" s="206"/>
      <c r="H136" s="209">
        <v>24.32</v>
      </c>
      <c r="I136" s="210"/>
      <c r="J136" s="206"/>
      <c r="K136" s="206"/>
      <c r="L136" s="211"/>
      <c r="M136" s="212"/>
      <c r="N136" s="213"/>
      <c r="O136" s="213"/>
      <c r="P136" s="213"/>
      <c r="Q136" s="213"/>
      <c r="R136" s="213"/>
      <c r="S136" s="213"/>
      <c r="T136" s="214"/>
      <c r="AT136" s="215" t="s">
        <v>158</v>
      </c>
      <c r="AU136" s="215" t="s">
        <v>82</v>
      </c>
      <c r="AV136" s="14" t="s">
        <v>82</v>
      </c>
      <c r="AW136" s="14" t="s">
        <v>33</v>
      </c>
      <c r="AX136" s="14" t="s">
        <v>72</v>
      </c>
      <c r="AY136" s="215" t="s">
        <v>138</v>
      </c>
    </row>
    <row r="137" spans="2:51" s="14" customFormat="1" x14ac:dyDescent="0.2">
      <c r="B137" s="205"/>
      <c r="C137" s="206"/>
      <c r="D137" s="188" t="s">
        <v>158</v>
      </c>
      <c r="E137" s="207" t="s">
        <v>19</v>
      </c>
      <c r="F137" s="208" t="s">
        <v>201</v>
      </c>
      <c r="G137" s="206"/>
      <c r="H137" s="209">
        <v>8.84</v>
      </c>
      <c r="I137" s="210"/>
      <c r="J137" s="206"/>
      <c r="K137" s="206"/>
      <c r="L137" s="211"/>
      <c r="M137" s="212"/>
      <c r="N137" s="213"/>
      <c r="O137" s="213"/>
      <c r="P137" s="213"/>
      <c r="Q137" s="213"/>
      <c r="R137" s="213"/>
      <c r="S137" s="213"/>
      <c r="T137" s="214"/>
      <c r="AT137" s="215" t="s">
        <v>158</v>
      </c>
      <c r="AU137" s="215" t="s">
        <v>82</v>
      </c>
      <c r="AV137" s="14" t="s">
        <v>82</v>
      </c>
      <c r="AW137" s="14" t="s">
        <v>33</v>
      </c>
      <c r="AX137" s="14" t="s">
        <v>72</v>
      </c>
      <c r="AY137" s="215" t="s">
        <v>138</v>
      </c>
    </row>
    <row r="138" spans="2:51" s="14" customFormat="1" x14ac:dyDescent="0.2">
      <c r="B138" s="205"/>
      <c r="C138" s="206"/>
      <c r="D138" s="188" t="s">
        <v>158</v>
      </c>
      <c r="E138" s="207" t="s">
        <v>19</v>
      </c>
      <c r="F138" s="208" t="s">
        <v>202</v>
      </c>
      <c r="G138" s="206"/>
      <c r="H138" s="209">
        <v>14.66</v>
      </c>
      <c r="I138" s="210"/>
      <c r="J138" s="206"/>
      <c r="K138" s="206"/>
      <c r="L138" s="211"/>
      <c r="M138" s="212"/>
      <c r="N138" s="213"/>
      <c r="O138" s="213"/>
      <c r="P138" s="213"/>
      <c r="Q138" s="213"/>
      <c r="R138" s="213"/>
      <c r="S138" s="213"/>
      <c r="T138" s="214"/>
      <c r="AT138" s="215" t="s">
        <v>158</v>
      </c>
      <c r="AU138" s="215" t="s">
        <v>82</v>
      </c>
      <c r="AV138" s="14" t="s">
        <v>82</v>
      </c>
      <c r="AW138" s="14" t="s">
        <v>33</v>
      </c>
      <c r="AX138" s="14" t="s">
        <v>72</v>
      </c>
      <c r="AY138" s="215" t="s">
        <v>138</v>
      </c>
    </row>
    <row r="139" spans="2:51" s="14" customFormat="1" x14ac:dyDescent="0.2">
      <c r="B139" s="205"/>
      <c r="C139" s="206"/>
      <c r="D139" s="188" t="s">
        <v>158</v>
      </c>
      <c r="E139" s="207" t="s">
        <v>19</v>
      </c>
      <c r="F139" s="208" t="s">
        <v>203</v>
      </c>
      <c r="G139" s="206"/>
      <c r="H139" s="209">
        <v>18.63</v>
      </c>
      <c r="I139" s="210"/>
      <c r="J139" s="206"/>
      <c r="K139" s="206"/>
      <c r="L139" s="211"/>
      <c r="M139" s="212"/>
      <c r="N139" s="213"/>
      <c r="O139" s="213"/>
      <c r="P139" s="213"/>
      <c r="Q139" s="213"/>
      <c r="R139" s="213"/>
      <c r="S139" s="213"/>
      <c r="T139" s="214"/>
      <c r="AT139" s="215" t="s">
        <v>158</v>
      </c>
      <c r="AU139" s="215" t="s">
        <v>82</v>
      </c>
      <c r="AV139" s="14" t="s">
        <v>82</v>
      </c>
      <c r="AW139" s="14" t="s">
        <v>33</v>
      </c>
      <c r="AX139" s="14" t="s">
        <v>72</v>
      </c>
      <c r="AY139" s="215" t="s">
        <v>138</v>
      </c>
    </row>
    <row r="140" spans="2:51" s="14" customFormat="1" x14ac:dyDescent="0.2">
      <c r="B140" s="205"/>
      <c r="C140" s="206"/>
      <c r="D140" s="188" t="s">
        <v>158</v>
      </c>
      <c r="E140" s="207" t="s">
        <v>19</v>
      </c>
      <c r="F140" s="208" t="s">
        <v>204</v>
      </c>
      <c r="G140" s="206"/>
      <c r="H140" s="209">
        <v>19.93</v>
      </c>
      <c r="I140" s="210"/>
      <c r="J140" s="206"/>
      <c r="K140" s="206"/>
      <c r="L140" s="211"/>
      <c r="M140" s="212"/>
      <c r="N140" s="213"/>
      <c r="O140" s="213"/>
      <c r="P140" s="213"/>
      <c r="Q140" s="213"/>
      <c r="R140" s="213"/>
      <c r="S140" s="213"/>
      <c r="T140" s="214"/>
      <c r="AT140" s="215" t="s">
        <v>158</v>
      </c>
      <c r="AU140" s="215" t="s">
        <v>82</v>
      </c>
      <c r="AV140" s="14" t="s">
        <v>82</v>
      </c>
      <c r="AW140" s="14" t="s">
        <v>33</v>
      </c>
      <c r="AX140" s="14" t="s">
        <v>72</v>
      </c>
      <c r="AY140" s="215" t="s">
        <v>138</v>
      </c>
    </row>
    <row r="141" spans="2:51" s="14" customFormat="1" x14ac:dyDescent="0.2">
      <c r="B141" s="205"/>
      <c r="C141" s="206"/>
      <c r="D141" s="188" t="s">
        <v>158</v>
      </c>
      <c r="E141" s="207" t="s">
        <v>19</v>
      </c>
      <c r="F141" s="208" t="s">
        <v>205</v>
      </c>
      <c r="G141" s="206"/>
      <c r="H141" s="209">
        <v>19.420000000000002</v>
      </c>
      <c r="I141" s="210"/>
      <c r="J141" s="206"/>
      <c r="K141" s="206"/>
      <c r="L141" s="211"/>
      <c r="M141" s="212"/>
      <c r="N141" s="213"/>
      <c r="O141" s="213"/>
      <c r="P141" s="213"/>
      <c r="Q141" s="213"/>
      <c r="R141" s="213"/>
      <c r="S141" s="213"/>
      <c r="T141" s="214"/>
      <c r="AT141" s="215" t="s">
        <v>158</v>
      </c>
      <c r="AU141" s="215" t="s">
        <v>82</v>
      </c>
      <c r="AV141" s="14" t="s">
        <v>82</v>
      </c>
      <c r="AW141" s="14" t="s">
        <v>33</v>
      </c>
      <c r="AX141" s="14" t="s">
        <v>72</v>
      </c>
      <c r="AY141" s="215" t="s">
        <v>138</v>
      </c>
    </row>
    <row r="142" spans="2:51" s="14" customFormat="1" x14ac:dyDescent="0.2">
      <c r="B142" s="205"/>
      <c r="C142" s="206"/>
      <c r="D142" s="188" t="s">
        <v>158</v>
      </c>
      <c r="E142" s="207" t="s">
        <v>19</v>
      </c>
      <c r="F142" s="208" t="s">
        <v>206</v>
      </c>
      <c r="G142" s="206"/>
      <c r="H142" s="209">
        <v>0.69</v>
      </c>
      <c r="I142" s="210"/>
      <c r="J142" s="206"/>
      <c r="K142" s="206"/>
      <c r="L142" s="211"/>
      <c r="M142" s="212"/>
      <c r="N142" s="213"/>
      <c r="O142" s="213"/>
      <c r="P142" s="213"/>
      <c r="Q142" s="213"/>
      <c r="R142" s="213"/>
      <c r="S142" s="213"/>
      <c r="T142" s="214"/>
      <c r="AT142" s="215" t="s">
        <v>158</v>
      </c>
      <c r="AU142" s="215" t="s">
        <v>82</v>
      </c>
      <c r="AV142" s="14" t="s">
        <v>82</v>
      </c>
      <c r="AW142" s="14" t="s">
        <v>33</v>
      </c>
      <c r="AX142" s="14" t="s">
        <v>72</v>
      </c>
      <c r="AY142" s="215" t="s">
        <v>138</v>
      </c>
    </row>
    <row r="143" spans="2:51" s="14" customFormat="1" x14ac:dyDescent="0.2">
      <c r="B143" s="205"/>
      <c r="C143" s="206"/>
      <c r="D143" s="188" t="s">
        <v>158</v>
      </c>
      <c r="E143" s="207" t="s">
        <v>19</v>
      </c>
      <c r="F143" s="208" t="s">
        <v>207</v>
      </c>
      <c r="G143" s="206"/>
      <c r="H143" s="209">
        <v>6.99</v>
      </c>
      <c r="I143" s="210"/>
      <c r="J143" s="206"/>
      <c r="K143" s="206"/>
      <c r="L143" s="211"/>
      <c r="M143" s="212"/>
      <c r="N143" s="213"/>
      <c r="O143" s="213"/>
      <c r="P143" s="213"/>
      <c r="Q143" s="213"/>
      <c r="R143" s="213"/>
      <c r="S143" s="213"/>
      <c r="T143" s="214"/>
      <c r="AT143" s="215" t="s">
        <v>158</v>
      </c>
      <c r="AU143" s="215" t="s">
        <v>82</v>
      </c>
      <c r="AV143" s="14" t="s">
        <v>82</v>
      </c>
      <c r="AW143" s="14" t="s">
        <v>33</v>
      </c>
      <c r="AX143" s="14" t="s">
        <v>72</v>
      </c>
      <c r="AY143" s="215" t="s">
        <v>138</v>
      </c>
    </row>
    <row r="144" spans="2:51" s="14" customFormat="1" x14ac:dyDescent="0.2">
      <c r="B144" s="205"/>
      <c r="C144" s="206"/>
      <c r="D144" s="188" t="s">
        <v>158</v>
      </c>
      <c r="E144" s="207" t="s">
        <v>19</v>
      </c>
      <c r="F144" s="208" t="s">
        <v>208</v>
      </c>
      <c r="G144" s="206"/>
      <c r="H144" s="209">
        <v>6.81</v>
      </c>
      <c r="I144" s="210"/>
      <c r="J144" s="206"/>
      <c r="K144" s="206"/>
      <c r="L144" s="211"/>
      <c r="M144" s="212"/>
      <c r="N144" s="213"/>
      <c r="O144" s="213"/>
      <c r="P144" s="213"/>
      <c r="Q144" s="213"/>
      <c r="R144" s="213"/>
      <c r="S144" s="213"/>
      <c r="T144" s="214"/>
      <c r="AT144" s="215" t="s">
        <v>158</v>
      </c>
      <c r="AU144" s="215" t="s">
        <v>82</v>
      </c>
      <c r="AV144" s="14" t="s">
        <v>82</v>
      </c>
      <c r="AW144" s="14" t="s">
        <v>33</v>
      </c>
      <c r="AX144" s="14" t="s">
        <v>72</v>
      </c>
      <c r="AY144" s="215" t="s">
        <v>138</v>
      </c>
    </row>
    <row r="145" spans="1:65" s="14" customFormat="1" x14ac:dyDescent="0.2">
      <c r="B145" s="205"/>
      <c r="C145" s="206"/>
      <c r="D145" s="188" t="s">
        <v>158</v>
      </c>
      <c r="E145" s="207" t="s">
        <v>19</v>
      </c>
      <c r="F145" s="208" t="s">
        <v>209</v>
      </c>
      <c r="G145" s="206"/>
      <c r="H145" s="209">
        <v>22.8</v>
      </c>
      <c r="I145" s="210"/>
      <c r="J145" s="206"/>
      <c r="K145" s="206"/>
      <c r="L145" s="211"/>
      <c r="M145" s="212"/>
      <c r="N145" s="213"/>
      <c r="O145" s="213"/>
      <c r="P145" s="213"/>
      <c r="Q145" s="213"/>
      <c r="R145" s="213"/>
      <c r="S145" s="213"/>
      <c r="T145" s="214"/>
      <c r="AT145" s="215" t="s">
        <v>158</v>
      </c>
      <c r="AU145" s="215" t="s">
        <v>82</v>
      </c>
      <c r="AV145" s="14" t="s">
        <v>82</v>
      </c>
      <c r="AW145" s="14" t="s">
        <v>33</v>
      </c>
      <c r="AX145" s="14" t="s">
        <v>72</v>
      </c>
      <c r="AY145" s="215" t="s">
        <v>138</v>
      </c>
    </row>
    <row r="146" spans="1:65" s="14" customFormat="1" x14ac:dyDescent="0.2">
      <c r="B146" s="205"/>
      <c r="C146" s="206"/>
      <c r="D146" s="188" t="s">
        <v>158</v>
      </c>
      <c r="E146" s="207" t="s">
        <v>19</v>
      </c>
      <c r="F146" s="208" t="s">
        <v>210</v>
      </c>
      <c r="G146" s="206"/>
      <c r="H146" s="209">
        <v>17.54</v>
      </c>
      <c r="I146" s="210"/>
      <c r="J146" s="206"/>
      <c r="K146" s="206"/>
      <c r="L146" s="211"/>
      <c r="M146" s="212"/>
      <c r="N146" s="213"/>
      <c r="O146" s="213"/>
      <c r="P146" s="213"/>
      <c r="Q146" s="213"/>
      <c r="R146" s="213"/>
      <c r="S146" s="213"/>
      <c r="T146" s="214"/>
      <c r="AT146" s="215" t="s">
        <v>158</v>
      </c>
      <c r="AU146" s="215" t="s">
        <v>82</v>
      </c>
      <c r="AV146" s="14" t="s">
        <v>82</v>
      </c>
      <c r="AW146" s="14" t="s">
        <v>33</v>
      </c>
      <c r="AX146" s="14" t="s">
        <v>72</v>
      </c>
      <c r="AY146" s="215" t="s">
        <v>138</v>
      </c>
    </row>
    <row r="147" spans="1:65" s="14" customFormat="1" x14ac:dyDescent="0.2">
      <c r="B147" s="205"/>
      <c r="C147" s="206"/>
      <c r="D147" s="188" t="s">
        <v>158</v>
      </c>
      <c r="E147" s="207" t="s">
        <v>19</v>
      </c>
      <c r="F147" s="208" t="s">
        <v>211</v>
      </c>
      <c r="G147" s="206"/>
      <c r="H147" s="209">
        <v>19.059999999999999</v>
      </c>
      <c r="I147" s="210"/>
      <c r="J147" s="206"/>
      <c r="K147" s="206"/>
      <c r="L147" s="211"/>
      <c r="M147" s="212"/>
      <c r="N147" s="213"/>
      <c r="O147" s="213"/>
      <c r="P147" s="213"/>
      <c r="Q147" s="213"/>
      <c r="R147" s="213"/>
      <c r="S147" s="213"/>
      <c r="T147" s="214"/>
      <c r="AT147" s="215" t="s">
        <v>158</v>
      </c>
      <c r="AU147" s="215" t="s">
        <v>82</v>
      </c>
      <c r="AV147" s="14" t="s">
        <v>82</v>
      </c>
      <c r="AW147" s="14" t="s">
        <v>33</v>
      </c>
      <c r="AX147" s="14" t="s">
        <v>72</v>
      </c>
      <c r="AY147" s="215" t="s">
        <v>138</v>
      </c>
    </row>
    <row r="148" spans="1:65" s="14" customFormat="1" x14ac:dyDescent="0.2">
      <c r="B148" s="205"/>
      <c r="C148" s="206"/>
      <c r="D148" s="188" t="s">
        <v>158</v>
      </c>
      <c r="E148" s="207" t="s">
        <v>19</v>
      </c>
      <c r="F148" s="208" t="s">
        <v>212</v>
      </c>
      <c r="G148" s="206"/>
      <c r="H148" s="209">
        <v>11.01</v>
      </c>
      <c r="I148" s="210"/>
      <c r="J148" s="206"/>
      <c r="K148" s="206"/>
      <c r="L148" s="211"/>
      <c r="M148" s="212"/>
      <c r="N148" s="213"/>
      <c r="O148" s="213"/>
      <c r="P148" s="213"/>
      <c r="Q148" s="213"/>
      <c r="R148" s="213"/>
      <c r="S148" s="213"/>
      <c r="T148" s="214"/>
      <c r="AT148" s="215" t="s">
        <v>158</v>
      </c>
      <c r="AU148" s="215" t="s">
        <v>82</v>
      </c>
      <c r="AV148" s="14" t="s">
        <v>82</v>
      </c>
      <c r="AW148" s="14" t="s">
        <v>33</v>
      </c>
      <c r="AX148" s="14" t="s">
        <v>72</v>
      </c>
      <c r="AY148" s="215" t="s">
        <v>138</v>
      </c>
    </row>
    <row r="149" spans="1:65" s="14" customFormat="1" x14ac:dyDescent="0.2">
      <c r="B149" s="205"/>
      <c r="C149" s="206"/>
      <c r="D149" s="188" t="s">
        <v>158</v>
      </c>
      <c r="E149" s="207" t="s">
        <v>19</v>
      </c>
      <c r="F149" s="208" t="s">
        <v>213</v>
      </c>
      <c r="G149" s="206"/>
      <c r="H149" s="209">
        <v>2.4700000000000002</v>
      </c>
      <c r="I149" s="210"/>
      <c r="J149" s="206"/>
      <c r="K149" s="206"/>
      <c r="L149" s="211"/>
      <c r="M149" s="212"/>
      <c r="N149" s="213"/>
      <c r="O149" s="213"/>
      <c r="P149" s="213"/>
      <c r="Q149" s="213"/>
      <c r="R149" s="213"/>
      <c r="S149" s="213"/>
      <c r="T149" s="214"/>
      <c r="AT149" s="215" t="s">
        <v>158</v>
      </c>
      <c r="AU149" s="215" t="s">
        <v>82</v>
      </c>
      <c r="AV149" s="14" t="s">
        <v>82</v>
      </c>
      <c r="AW149" s="14" t="s">
        <v>33</v>
      </c>
      <c r="AX149" s="14" t="s">
        <v>72</v>
      </c>
      <c r="AY149" s="215" t="s">
        <v>138</v>
      </c>
    </row>
    <row r="150" spans="1:65" s="15" customFormat="1" x14ac:dyDescent="0.2">
      <c r="B150" s="216"/>
      <c r="C150" s="217"/>
      <c r="D150" s="188" t="s">
        <v>158</v>
      </c>
      <c r="E150" s="218" t="s">
        <v>19</v>
      </c>
      <c r="F150" s="219" t="s">
        <v>214</v>
      </c>
      <c r="G150" s="217"/>
      <c r="H150" s="220">
        <v>327.56000000000006</v>
      </c>
      <c r="I150" s="221"/>
      <c r="J150" s="217"/>
      <c r="K150" s="217"/>
      <c r="L150" s="222"/>
      <c r="M150" s="223"/>
      <c r="N150" s="224"/>
      <c r="O150" s="224"/>
      <c r="P150" s="224"/>
      <c r="Q150" s="224"/>
      <c r="R150" s="224"/>
      <c r="S150" s="224"/>
      <c r="T150" s="225"/>
      <c r="AT150" s="226" t="s">
        <v>158</v>
      </c>
      <c r="AU150" s="226" t="s">
        <v>82</v>
      </c>
      <c r="AV150" s="15" t="s">
        <v>146</v>
      </c>
      <c r="AW150" s="15" t="s">
        <v>33</v>
      </c>
      <c r="AX150" s="15" t="s">
        <v>80</v>
      </c>
      <c r="AY150" s="226" t="s">
        <v>138</v>
      </c>
    </row>
    <row r="151" spans="1:65" s="2" customFormat="1" ht="24.15" customHeight="1" x14ac:dyDescent="0.2">
      <c r="A151" s="36"/>
      <c r="B151" s="37"/>
      <c r="C151" s="175" t="s">
        <v>215</v>
      </c>
      <c r="D151" s="175" t="s">
        <v>141</v>
      </c>
      <c r="E151" s="176" t="s">
        <v>216</v>
      </c>
      <c r="F151" s="177" t="s">
        <v>217</v>
      </c>
      <c r="G151" s="178" t="s">
        <v>154</v>
      </c>
      <c r="H151" s="179">
        <v>20.483000000000001</v>
      </c>
      <c r="I151" s="180">
        <v>26</v>
      </c>
      <c r="J151" s="181">
        <f>ROUND(I151*H151,2)</f>
        <v>532.55999999999995</v>
      </c>
      <c r="K151" s="177" t="s">
        <v>145</v>
      </c>
      <c r="L151" s="41"/>
      <c r="M151" s="182" t="s">
        <v>19</v>
      </c>
      <c r="N151" s="183" t="s">
        <v>43</v>
      </c>
      <c r="O151" s="66"/>
      <c r="P151" s="184">
        <f>O151*H151</f>
        <v>0</v>
      </c>
      <c r="Q151" s="184">
        <v>0</v>
      </c>
      <c r="R151" s="184">
        <f>Q151*H151</f>
        <v>0</v>
      </c>
      <c r="S151" s="184">
        <v>0</v>
      </c>
      <c r="T151" s="185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86" t="s">
        <v>146</v>
      </c>
      <c r="AT151" s="186" t="s">
        <v>141</v>
      </c>
      <c r="AU151" s="186" t="s">
        <v>82</v>
      </c>
      <c r="AY151" s="19" t="s">
        <v>138</v>
      </c>
      <c r="BE151" s="187">
        <f>IF(N151="základní",J151,0)</f>
        <v>532.55999999999995</v>
      </c>
      <c r="BF151" s="187">
        <f>IF(N151="snížená",J151,0)</f>
        <v>0</v>
      </c>
      <c r="BG151" s="187">
        <f>IF(N151="zákl. přenesená",J151,0)</f>
        <v>0</v>
      </c>
      <c r="BH151" s="187">
        <f>IF(N151="sníž. přenesená",J151,0)</f>
        <v>0</v>
      </c>
      <c r="BI151" s="187">
        <f>IF(N151="nulová",J151,0)</f>
        <v>0</v>
      </c>
      <c r="BJ151" s="19" t="s">
        <v>80</v>
      </c>
      <c r="BK151" s="187">
        <f>ROUND(I151*H151,2)</f>
        <v>532.55999999999995</v>
      </c>
      <c r="BL151" s="19" t="s">
        <v>146</v>
      </c>
      <c r="BM151" s="186" t="s">
        <v>218</v>
      </c>
    </row>
    <row r="152" spans="1:65" s="2" customFormat="1" ht="28.8" x14ac:dyDescent="0.2">
      <c r="A152" s="36"/>
      <c r="B152" s="37"/>
      <c r="C152" s="38"/>
      <c r="D152" s="188" t="s">
        <v>148</v>
      </c>
      <c r="E152" s="38"/>
      <c r="F152" s="189" t="s">
        <v>219</v>
      </c>
      <c r="G152" s="38"/>
      <c r="H152" s="38"/>
      <c r="I152" s="190"/>
      <c r="J152" s="38"/>
      <c r="K152" s="38"/>
      <c r="L152" s="41"/>
      <c r="M152" s="191"/>
      <c r="N152" s="192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9" t="s">
        <v>148</v>
      </c>
      <c r="AU152" s="19" t="s">
        <v>82</v>
      </c>
    </row>
    <row r="153" spans="1:65" s="2" customFormat="1" x14ac:dyDescent="0.2">
      <c r="A153" s="36"/>
      <c r="B153" s="37"/>
      <c r="C153" s="38"/>
      <c r="D153" s="193" t="s">
        <v>150</v>
      </c>
      <c r="E153" s="38"/>
      <c r="F153" s="194" t="s">
        <v>220</v>
      </c>
      <c r="G153" s="38"/>
      <c r="H153" s="38"/>
      <c r="I153" s="190"/>
      <c r="J153" s="38"/>
      <c r="K153" s="38"/>
      <c r="L153" s="41"/>
      <c r="M153" s="191"/>
      <c r="N153" s="192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150</v>
      </c>
      <c r="AU153" s="19" t="s">
        <v>82</v>
      </c>
    </row>
    <row r="154" spans="1:65" s="13" customFormat="1" x14ac:dyDescent="0.2">
      <c r="B154" s="195"/>
      <c r="C154" s="196"/>
      <c r="D154" s="188" t="s">
        <v>158</v>
      </c>
      <c r="E154" s="197" t="s">
        <v>19</v>
      </c>
      <c r="F154" s="198" t="s">
        <v>166</v>
      </c>
      <c r="G154" s="196"/>
      <c r="H154" s="197" t="s">
        <v>19</v>
      </c>
      <c r="I154" s="199"/>
      <c r="J154" s="196"/>
      <c r="K154" s="196"/>
      <c r="L154" s="200"/>
      <c r="M154" s="201"/>
      <c r="N154" s="202"/>
      <c r="O154" s="202"/>
      <c r="P154" s="202"/>
      <c r="Q154" s="202"/>
      <c r="R154" s="202"/>
      <c r="S154" s="202"/>
      <c r="T154" s="203"/>
      <c r="AT154" s="204" t="s">
        <v>158</v>
      </c>
      <c r="AU154" s="204" t="s">
        <v>82</v>
      </c>
      <c r="AV154" s="13" t="s">
        <v>80</v>
      </c>
      <c r="AW154" s="13" t="s">
        <v>33</v>
      </c>
      <c r="AX154" s="13" t="s">
        <v>72</v>
      </c>
      <c r="AY154" s="204" t="s">
        <v>138</v>
      </c>
    </row>
    <row r="155" spans="1:65" s="14" customFormat="1" x14ac:dyDescent="0.2">
      <c r="B155" s="205"/>
      <c r="C155" s="206"/>
      <c r="D155" s="188" t="s">
        <v>158</v>
      </c>
      <c r="E155" s="207" t="s">
        <v>19</v>
      </c>
      <c r="F155" s="208" t="s">
        <v>221</v>
      </c>
      <c r="G155" s="206"/>
      <c r="H155" s="209">
        <v>20.483000000000001</v>
      </c>
      <c r="I155" s="210"/>
      <c r="J155" s="206"/>
      <c r="K155" s="206"/>
      <c r="L155" s="211"/>
      <c r="M155" s="212"/>
      <c r="N155" s="213"/>
      <c r="O155" s="213"/>
      <c r="P155" s="213"/>
      <c r="Q155" s="213"/>
      <c r="R155" s="213"/>
      <c r="S155" s="213"/>
      <c r="T155" s="214"/>
      <c r="AT155" s="215" t="s">
        <v>158</v>
      </c>
      <c r="AU155" s="215" t="s">
        <v>82</v>
      </c>
      <c r="AV155" s="14" t="s">
        <v>82</v>
      </c>
      <c r="AW155" s="14" t="s">
        <v>33</v>
      </c>
      <c r="AX155" s="14" t="s">
        <v>80</v>
      </c>
      <c r="AY155" s="215" t="s">
        <v>138</v>
      </c>
    </row>
    <row r="156" spans="1:65" s="2" customFormat="1" ht="21.75" customHeight="1" x14ac:dyDescent="0.2">
      <c r="A156" s="36"/>
      <c r="B156" s="37"/>
      <c r="C156" s="175" t="s">
        <v>222</v>
      </c>
      <c r="D156" s="175" t="s">
        <v>141</v>
      </c>
      <c r="E156" s="176" t="s">
        <v>223</v>
      </c>
      <c r="F156" s="177" t="s">
        <v>224</v>
      </c>
      <c r="G156" s="178" t="s">
        <v>154</v>
      </c>
      <c r="H156" s="179">
        <v>20.483000000000001</v>
      </c>
      <c r="I156" s="180">
        <v>275</v>
      </c>
      <c r="J156" s="181">
        <f>ROUND(I156*H156,2)</f>
        <v>5632.83</v>
      </c>
      <c r="K156" s="177" t="s">
        <v>145</v>
      </c>
      <c r="L156" s="41"/>
      <c r="M156" s="182" t="s">
        <v>19</v>
      </c>
      <c r="N156" s="183" t="s">
        <v>43</v>
      </c>
      <c r="O156" s="66"/>
      <c r="P156" s="184">
        <f>O156*H156</f>
        <v>0</v>
      </c>
      <c r="Q156" s="184">
        <v>4.3800000000000002E-3</v>
      </c>
      <c r="R156" s="184">
        <f>Q156*H156</f>
        <v>8.971554000000001E-2</v>
      </c>
      <c r="S156" s="184">
        <v>0</v>
      </c>
      <c r="T156" s="185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86" t="s">
        <v>146</v>
      </c>
      <c r="AT156" s="186" t="s">
        <v>141</v>
      </c>
      <c r="AU156" s="186" t="s">
        <v>82</v>
      </c>
      <c r="AY156" s="19" t="s">
        <v>138</v>
      </c>
      <c r="BE156" s="187">
        <f>IF(N156="základní",J156,0)</f>
        <v>5632.83</v>
      </c>
      <c r="BF156" s="187">
        <f>IF(N156="snížená",J156,0)</f>
        <v>0</v>
      </c>
      <c r="BG156" s="187">
        <f>IF(N156="zákl. přenesená",J156,0)</f>
        <v>0</v>
      </c>
      <c r="BH156" s="187">
        <f>IF(N156="sníž. přenesená",J156,0)</f>
        <v>0</v>
      </c>
      <c r="BI156" s="187">
        <f>IF(N156="nulová",J156,0)</f>
        <v>0</v>
      </c>
      <c r="BJ156" s="19" t="s">
        <v>80</v>
      </c>
      <c r="BK156" s="187">
        <f>ROUND(I156*H156,2)</f>
        <v>5632.83</v>
      </c>
      <c r="BL156" s="19" t="s">
        <v>146</v>
      </c>
      <c r="BM156" s="186" t="s">
        <v>225</v>
      </c>
    </row>
    <row r="157" spans="1:65" s="2" customFormat="1" ht="19.2" x14ac:dyDescent="0.2">
      <c r="A157" s="36"/>
      <c r="B157" s="37"/>
      <c r="C157" s="38"/>
      <c r="D157" s="188" t="s">
        <v>148</v>
      </c>
      <c r="E157" s="38"/>
      <c r="F157" s="189" t="s">
        <v>226</v>
      </c>
      <c r="G157" s="38"/>
      <c r="H157" s="38"/>
      <c r="I157" s="190"/>
      <c r="J157" s="38"/>
      <c r="K157" s="38"/>
      <c r="L157" s="41"/>
      <c r="M157" s="191"/>
      <c r="N157" s="192"/>
      <c r="O157" s="66"/>
      <c r="P157" s="66"/>
      <c r="Q157" s="66"/>
      <c r="R157" s="66"/>
      <c r="S157" s="66"/>
      <c r="T157" s="67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9" t="s">
        <v>148</v>
      </c>
      <c r="AU157" s="19" t="s">
        <v>82</v>
      </c>
    </row>
    <row r="158" spans="1:65" s="2" customFormat="1" x14ac:dyDescent="0.2">
      <c r="A158" s="36"/>
      <c r="B158" s="37"/>
      <c r="C158" s="38"/>
      <c r="D158" s="193" t="s">
        <v>150</v>
      </c>
      <c r="E158" s="38"/>
      <c r="F158" s="194" t="s">
        <v>227</v>
      </c>
      <c r="G158" s="38"/>
      <c r="H158" s="38"/>
      <c r="I158" s="190"/>
      <c r="J158" s="38"/>
      <c r="K158" s="38"/>
      <c r="L158" s="41"/>
      <c r="M158" s="191"/>
      <c r="N158" s="192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9" t="s">
        <v>150</v>
      </c>
      <c r="AU158" s="19" t="s">
        <v>82</v>
      </c>
    </row>
    <row r="159" spans="1:65" s="13" customFormat="1" x14ac:dyDescent="0.2">
      <c r="B159" s="195"/>
      <c r="C159" s="196"/>
      <c r="D159" s="188" t="s">
        <v>158</v>
      </c>
      <c r="E159" s="197" t="s">
        <v>19</v>
      </c>
      <c r="F159" s="198" t="s">
        <v>166</v>
      </c>
      <c r="G159" s="196"/>
      <c r="H159" s="197" t="s">
        <v>19</v>
      </c>
      <c r="I159" s="199"/>
      <c r="J159" s="196"/>
      <c r="K159" s="196"/>
      <c r="L159" s="200"/>
      <c r="M159" s="201"/>
      <c r="N159" s="202"/>
      <c r="O159" s="202"/>
      <c r="P159" s="202"/>
      <c r="Q159" s="202"/>
      <c r="R159" s="202"/>
      <c r="S159" s="202"/>
      <c r="T159" s="203"/>
      <c r="AT159" s="204" t="s">
        <v>158</v>
      </c>
      <c r="AU159" s="204" t="s">
        <v>82</v>
      </c>
      <c r="AV159" s="13" t="s">
        <v>80</v>
      </c>
      <c r="AW159" s="13" t="s">
        <v>33</v>
      </c>
      <c r="AX159" s="13" t="s">
        <v>72</v>
      </c>
      <c r="AY159" s="204" t="s">
        <v>138</v>
      </c>
    </row>
    <row r="160" spans="1:65" s="14" customFormat="1" x14ac:dyDescent="0.2">
      <c r="B160" s="205"/>
      <c r="C160" s="206"/>
      <c r="D160" s="188" t="s">
        <v>158</v>
      </c>
      <c r="E160" s="207" t="s">
        <v>19</v>
      </c>
      <c r="F160" s="208" t="s">
        <v>221</v>
      </c>
      <c r="G160" s="206"/>
      <c r="H160" s="209">
        <v>20.483000000000001</v>
      </c>
      <c r="I160" s="210"/>
      <c r="J160" s="206"/>
      <c r="K160" s="206"/>
      <c r="L160" s="211"/>
      <c r="M160" s="212"/>
      <c r="N160" s="213"/>
      <c r="O160" s="213"/>
      <c r="P160" s="213"/>
      <c r="Q160" s="213"/>
      <c r="R160" s="213"/>
      <c r="S160" s="213"/>
      <c r="T160" s="214"/>
      <c r="AT160" s="215" t="s">
        <v>158</v>
      </c>
      <c r="AU160" s="215" t="s">
        <v>82</v>
      </c>
      <c r="AV160" s="14" t="s">
        <v>82</v>
      </c>
      <c r="AW160" s="14" t="s">
        <v>33</v>
      </c>
      <c r="AX160" s="14" t="s">
        <v>80</v>
      </c>
      <c r="AY160" s="215" t="s">
        <v>138</v>
      </c>
    </row>
    <row r="161" spans="1:65" s="2" customFormat="1" ht="21.75" customHeight="1" x14ac:dyDescent="0.2">
      <c r="A161" s="36"/>
      <c r="B161" s="37"/>
      <c r="C161" s="175" t="s">
        <v>228</v>
      </c>
      <c r="D161" s="175" t="s">
        <v>141</v>
      </c>
      <c r="E161" s="176" t="s">
        <v>229</v>
      </c>
      <c r="F161" s="177" t="s">
        <v>230</v>
      </c>
      <c r="G161" s="178" t="s">
        <v>154</v>
      </c>
      <c r="H161" s="179">
        <v>20.483000000000001</v>
      </c>
      <c r="I161" s="180">
        <v>172</v>
      </c>
      <c r="J161" s="181">
        <f>ROUND(I161*H161,2)</f>
        <v>3523.08</v>
      </c>
      <c r="K161" s="177" t="s">
        <v>145</v>
      </c>
      <c r="L161" s="41"/>
      <c r="M161" s="182" t="s">
        <v>19</v>
      </c>
      <c r="N161" s="183" t="s">
        <v>43</v>
      </c>
      <c r="O161" s="66"/>
      <c r="P161" s="184">
        <f>O161*H161</f>
        <v>0</v>
      </c>
      <c r="Q161" s="184">
        <v>3.0000000000000001E-3</v>
      </c>
      <c r="R161" s="184">
        <f>Q161*H161</f>
        <v>6.1449000000000004E-2</v>
      </c>
      <c r="S161" s="184">
        <v>0</v>
      </c>
      <c r="T161" s="185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86" t="s">
        <v>146</v>
      </c>
      <c r="AT161" s="186" t="s">
        <v>141</v>
      </c>
      <c r="AU161" s="186" t="s">
        <v>82</v>
      </c>
      <c r="AY161" s="19" t="s">
        <v>138</v>
      </c>
      <c r="BE161" s="187">
        <f>IF(N161="základní",J161,0)</f>
        <v>3523.08</v>
      </c>
      <c r="BF161" s="187">
        <f>IF(N161="snížená",J161,0)</f>
        <v>0</v>
      </c>
      <c r="BG161" s="187">
        <f>IF(N161="zákl. přenesená",J161,0)</f>
        <v>0</v>
      </c>
      <c r="BH161" s="187">
        <f>IF(N161="sníž. přenesená",J161,0)</f>
        <v>0</v>
      </c>
      <c r="BI161" s="187">
        <f>IF(N161="nulová",J161,0)</f>
        <v>0</v>
      </c>
      <c r="BJ161" s="19" t="s">
        <v>80</v>
      </c>
      <c r="BK161" s="187">
        <f>ROUND(I161*H161,2)</f>
        <v>3523.08</v>
      </c>
      <c r="BL161" s="19" t="s">
        <v>146</v>
      </c>
      <c r="BM161" s="186" t="s">
        <v>231</v>
      </c>
    </row>
    <row r="162" spans="1:65" s="2" customFormat="1" ht="19.2" x14ac:dyDescent="0.2">
      <c r="A162" s="36"/>
      <c r="B162" s="37"/>
      <c r="C162" s="38"/>
      <c r="D162" s="188" t="s">
        <v>148</v>
      </c>
      <c r="E162" s="38"/>
      <c r="F162" s="189" t="s">
        <v>232</v>
      </c>
      <c r="G162" s="38"/>
      <c r="H162" s="38"/>
      <c r="I162" s="190"/>
      <c r="J162" s="38"/>
      <c r="K162" s="38"/>
      <c r="L162" s="41"/>
      <c r="M162" s="191"/>
      <c r="N162" s="192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148</v>
      </c>
      <c r="AU162" s="19" t="s">
        <v>82</v>
      </c>
    </row>
    <row r="163" spans="1:65" s="2" customFormat="1" x14ac:dyDescent="0.2">
      <c r="A163" s="36"/>
      <c r="B163" s="37"/>
      <c r="C163" s="38"/>
      <c r="D163" s="193" t="s">
        <v>150</v>
      </c>
      <c r="E163" s="38"/>
      <c r="F163" s="194" t="s">
        <v>233</v>
      </c>
      <c r="G163" s="38"/>
      <c r="H163" s="38"/>
      <c r="I163" s="190"/>
      <c r="J163" s="38"/>
      <c r="K163" s="38"/>
      <c r="L163" s="41"/>
      <c r="M163" s="191"/>
      <c r="N163" s="192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9" t="s">
        <v>150</v>
      </c>
      <c r="AU163" s="19" t="s">
        <v>82</v>
      </c>
    </row>
    <row r="164" spans="1:65" s="13" customFormat="1" x14ac:dyDescent="0.2">
      <c r="B164" s="195"/>
      <c r="C164" s="196"/>
      <c r="D164" s="188" t="s">
        <v>158</v>
      </c>
      <c r="E164" s="197" t="s">
        <v>19</v>
      </c>
      <c r="F164" s="198" t="s">
        <v>166</v>
      </c>
      <c r="G164" s="196"/>
      <c r="H164" s="197" t="s">
        <v>19</v>
      </c>
      <c r="I164" s="199"/>
      <c r="J164" s="196"/>
      <c r="K164" s="196"/>
      <c r="L164" s="200"/>
      <c r="M164" s="201"/>
      <c r="N164" s="202"/>
      <c r="O164" s="202"/>
      <c r="P164" s="202"/>
      <c r="Q164" s="202"/>
      <c r="R164" s="202"/>
      <c r="S164" s="202"/>
      <c r="T164" s="203"/>
      <c r="AT164" s="204" t="s">
        <v>158</v>
      </c>
      <c r="AU164" s="204" t="s">
        <v>82</v>
      </c>
      <c r="AV164" s="13" t="s">
        <v>80</v>
      </c>
      <c r="AW164" s="13" t="s">
        <v>33</v>
      </c>
      <c r="AX164" s="13" t="s">
        <v>72</v>
      </c>
      <c r="AY164" s="204" t="s">
        <v>138</v>
      </c>
    </row>
    <row r="165" spans="1:65" s="14" customFormat="1" x14ac:dyDescent="0.2">
      <c r="B165" s="205"/>
      <c r="C165" s="206"/>
      <c r="D165" s="188" t="s">
        <v>158</v>
      </c>
      <c r="E165" s="207" t="s">
        <v>19</v>
      </c>
      <c r="F165" s="208" t="s">
        <v>221</v>
      </c>
      <c r="G165" s="206"/>
      <c r="H165" s="209">
        <v>20.483000000000001</v>
      </c>
      <c r="I165" s="210"/>
      <c r="J165" s="206"/>
      <c r="K165" s="206"/>
      <c r="L165" s="211"/>
      <c r="M165" s="212"/>
      <c r="N165" s="213"/>
      <c r="O165" s="213"/>
      <c r="P165" s="213"/>
      <c r="Q165" s="213"/>
      <c r="R165" s="213"/>
      <c r="S165" s="213"/>
      <c r="T165" s="214"/>
      <c r="AT165" s="215" t="s">
        <v>158</v>
      </c>
      <c r="AU165" s="215" t="s">
        <v>82</v>
      </c>
      <c r="AV165" s="14" t="s">
        <v>82</v>
      </c>
      <c r="AW165" s="14" t="s">
        <v>33</v>
      </c>
      <c r="AX165" s="14" t="s">
        <v>80</v>
      </c>
      <c r="AY165" s="215" t="s">
        <v>138</v>
      </c>
    </row>
    <row r="166" spans="1:65" s="2" customFormat="1" ht="24.15" customHeight="1" x14ac:dyDescent="0.2">
      <c r="A166" s="36"/>
      <c r="B166" s="37"/>
      <c r="C166" s="175" t="s">
        <v>234</v>
      </c>
      <c r="D166" s="175" t="s">
        <v>141</v>
      </c>
      <c r="E166" s="176" t="s">
        <v>235</v>
      </c>
      <c r="F166" s="177" t="s">
        <v>236</v>
      </c>
      <c r="G166" s="178" t="s">
        <v>154</v>
      </c>
      <c r="H166" s="179">
        <v>42.2</v>
      </c>
      <c r="I166" s="180">
        <v>1195</v>
      </c>
      <c r="J166" s="181">
        <f>ROUND(I166*H166,2)</f>
        <v>50429</v>
      </c>
      <c r="K166" s="177" t="s">
        <v>145</v>
      </c>
      <c r="L166" s="41"/>
      <c r="M166" s="182" t="s">
        <v>19</v>
      </c>
      <c r="N166" s="183" t="s">
        <v>43</v>
      </c>
      <c r="O166" s="66"/>
      <c r="P166" s="184">
        <f>O166*H166</f>
        <v>0</v>
      </c>
      <c r="Q166" s="184">
        <v>4.3830000000000001E-2</v>
      </c>
      <c r="R166" s="184">
        <f>Q166*H166</f>
        <v>1.8496260000000002</v>
      </c>
      <c r="S166" s="184">
        <v>0</v>
      </c>
      <c r="T166" s="185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86" t="s">
        <v>146</v>
      </c>
      <c r="AT166" s="186" t="s">
        <v>141</v>
      </c>
      <c r="AU166" s="186" t="s">
        <v>82</v>
      </c>
      <c r="AY166" s="19" t="s">
        <v>138</v>
      </c>
      <c r="BE166" s="187">
        <f>IF(N166="základní",J166,0)</f>
        <v>50429</v>
      </c>
      <c r="BF166" s="187">
        <f>IF(N166="snížená",J166,0)</f>
        <v>0</v>
      </c>
      <c r="BG166" s="187">
        <f>IF(N166="zákl. přenesená",J166,0)</f>
        <v>0</v>
      </c>
      <c r="BH166" s="187">
        <f>IF(N166="sníž. přenesená",J166,0)</f>
        <v>0</v>
      </c>
      <c r="BI166" s="187">
        <f>IF(N166="nulová",J166,0)</f>
        <v>0</v>
      </c>
      <c r="BJ166" s="19" t="s">
        <v>80</v>
      </c>
      <c r="BK166" s="187">
        <f>ROUND(I166*H166,2)</f>
        <v>50429</v>
      </c>
      <c r="BL166" s="19" t="s">
        <v>146</v>
      </c>
      <c r="BM166" s="186" t="s">
        <v>237</v>
      </c>
    </row>
    <row r="167" spans="1:65" s="2" customFormat="1" ht="19.2" x14ac:dyDescent="0.2">
      <c r="A167" s="36"/>
      <c r="B167" s="37"/>
      <c r="C167" s="38"/>
      <c r="D167" s="188" t="s">
        <v>148</v>
      </c>
      <c r="E167" s="38"/>
      <c r="F167" s="189" t="s">
        <v>238</v>
      </c>
      <c r="G167" s="38"/>
      <c r="H167" s="38"/>
      <c r="I167" s="190"/>
      <c r="J167" s="38"/>
      <c r="K167" s="38"/>
      <c r="L167" s="41"/>
      <c r="M167" s="191"/>
      <c r="N167" s="192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9" t="s">
        <v>148</v>
      </c>
      <c r="AU167" s="19" t="s">
        <v>82</v>
      </c>
    </row>
    <row r="168" spans="1:65" s="2" customFormat="1" x14ac:dyDescent="0.2">
      <c r="A168" s="36"/>
      <c r="B168" s="37"/>
      <c r="C168" s="38"/>
      <c r="D168" s="193" t="s">
        <v>150</v>
      </c>
      <c r="E168" s="38"/>
      <c r="F168" s="194" t="s">
        <v>239</v>
      </c>
      <c r="G168" s="38"/>
      <c r="H168" s="38"/>
      <c r="I168" s="190"/>
      <c r="J168" s="38"/>
      <c r="K168" s="38"/>
      <c r="L168" s="41"/>
      <c r="M168" s="191"/>
      <c r="N168" s="192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9" t="s">
        <v>150</v>
      </c>
      <c r="AU168" s="19" t="s">
        <v>82</v>
      </c>
    </row>
    <row r="169" spans="1:65" s="14" customFormat="1" x14ac:dyDescent="0.2">
      <c r="B169" s="205"/>
      <c r="C169" s="206"/>
      <c r="D169" s="188" t="s">
        <v>158</v>
      </c>
      <c r="E169" s="207" t="s">
        <v>19</v>
      </c>
      <c r="F169" s="208" t="s">
        <v>240</v>
      </c>
      <c r="G169" s="206"/>
      <c r="H169" s="209">
        <v>42.2</v>
      </c>
      <c r="I169" s="210"/>
      <c r="J169" s="206"/>
      <c r="K169" s="206"/>
      <c r="L169" s="211"/>
      <c r="M169" s="212"/>
      <c r="N169" s="213"/>
      <c r="O169" s="213"/>
      <c r="P169" s="213"/>
      <c r="Q169" s="213"/>
      <c r="R169" s="213"/>
      <c r="S169" s="213"/>
      <c r="T169" s="214"/>
      <c r="AT169" s="215" t="s">
        <v>158</v>
      </c>
      <c r="AU169" s="215" t="s">
        <v>82</v>
      </c>
      <c r="AV169" s="14" t="s">
        <v>82</v>
      </c>
      <c r="AW169" s="14" t="s">
        <v>33</v>
      </c>
      <c r="AX169" s="14" t="s">
        <v>80</v>
      </c>
      <c r="AY169" s="215" t="s">
        <v>138</v>
      </c>
    </row>
    <row r="170" spans="1:65" s="2" customFormat="1" ht="44.25" customHeight="1" x14ac:dyDescent="0.2">
      <c r="A170" s="36"/>
      <c r="B170" s="37"/>
      <c r="C170" s="175" t="s">
        <v>241</v>
      </c>
      <c r="D170" s="175" t="s">
        <v>141</v>
      </c>
      <c r="E170" s="176" t="s">
        <v>242</v>
      </c>
      <c r="F170" s="177" t="s">
        <v>243</v>
      </c>
      <c r="G170" s="178" t="s">
        <v>154</v>
      </c>
      <c r="H170" s="179">
        <v>987.10799999999995</v>
      </c>
      <c r="I170" s="180">
        <v>505</v>
      </c>
      <c r="J170" s="181">
        <f>ROUND(I170*H170,2)</f>
        <v>498489.54</v>
      </c>
      <c r="K170" s="177" t="s">
        <v>145</v>
      </c>
      <c r="L170" s="41"/>
      <c r="M170" s="182" t="s">
        <v>19</v>
      </c>
      <c r="N170" s="183" t="s">
        <v>43</v>
      </c>
      <c r="O170" s="66"/>
      <c r="P170" s="184">
        <f>O170*H170</f>
        <v>0</v>
      </c>
      <c r="Q170" s="184">
        <v>3.1800000000000002E-2</v>
      </c>
      <c r="R170" s="184">
        <f>Q170*H170</f>
        <v>31.390034400000001</v>
      </c>
      <c r="S170" s="184">
        <v>0</v>
      </c>
      <c r="T170" s="185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86" t="s">
        <v>146</v>
      </c>
      <c r="AT170" s="186" t="s">
        <v>141</v>
      </c>
      <c r="AU170" s="186" t="s">
        <v>82</v>
      </c>
      <c r="AY170" s="19" t="s">
        <v>138</v>
      </c>
      <c r="BE170" s="187">
        <f>IF(N170="základní",J170,0)</f>
        <v>498489.54</v>
      </c>
      <c r="BF170" s="187">
        <f>IF(N170="snížená",J170,0)</f>
        <v>0</v>
      </c>
      <c r="BG170" s="187">
        <f>IF(N170="zákl. přenesená",J170,0)</f>
        <v>0</v>
      </c>
      <c r="BH170" s="187">
        <f>IF(N170="sníž. přenesená",J170,0)</f>
        <v>0</v>
      </c>
      <c r="BI170" s="187">
        <f>IF(N170="nulová",J170,0)</f>
        <v>0</v>
      </c>
      <c r="BJ170" s="19" t="s">
        <v>80</v>
      </c>
      <c r="BK170" s="187">
        <f>ROUND(I170*H170,2)</f>
        <v>498489.54</v>
      </c>
      <c r="BL170" s="19" t="s">
        <v>146</v>
      </c>
      <c r="BM170" s="186" t="s">
        <v>244</v>
      </c>
    </row>
    <row r="171" spans="1:65" s="2" customFormat="1" ht="28.8" x14ac:dyDescent="0.2">
      <c r="A171" s="36"/>
      <c r="B171" s="37"/>
      <c r="C171" s="38"/>
      <c r="D171" s="188" t="s">
        <v>148</v>
      </c>
      <c r="E171" s="38"/>
      <c r="F171" s="189" t="s">
        <v>245</v>
      </c>
      <c r="G171" s="38"/>
      <c r="H171" s="38"/>
      <c r="I171" s="190"/>
      <c r="J171" s="38"/>
      <c r="K171" s="38"/>
      <c r="L171" s="41"/>
      <c r="M171" s="191"/>
      <c r="N171" s="192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148</v>
      </c>
      <c r="AU171" s="19" t="s">
        <v>82</v>
      </c>
    </row>
    <row r="172" spans="1:65" s="2" customFormat="1" x14ac:dyDescent="0.2">
      <c r="A172" s="36"/>
      <c r="B172" s="37"/>
      <c r="C172" s="38"/>
      <c r="D172" s="193" t="s">
        <v>150</v>
      </c>
      <c r="E172" s="38"/>
      <c r="F172" s="194" t="s">
        <v>246</v>
      </c>
      <c r="G172" s="38"/>
      <c r="H172" s="38"/>
      <c r="I172" s="190"/>
      <c r="J172" s="38"/>
      <c r="K172" s="38"/>
      <c r="L172" s="41"/>
      <c r="M172" s="191"/>
      <c r="N172" s="192"/>
      <c r="O172" s="66"/>
      <c r="P172" s="66"/>
      <c r="Q172" s="66"/>
      <c r="R172" s="66"/>
      <c r="S172" s="66"/>
      <c r="T172" s="67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9" t="s">
        <v>150</v>
      </c>
      <c r="AU172" s="19" t="s">
        <v>82</v>
      </c>
    </row>
    <row r="173" spans="1:65" s="13" customFormat="1" x14ac:dyDescent="0.2">
      <c r="B173" s="195"/>
      <c r="C173" s="196"/>
      <c r="D173" s="188" t="s">
        <v>158</v>
      </c>
      <c r="E173" s="197" t="s">
        <v>19</v>
      </c>
      <c r="F173" s="198" t="s">
        <v>247</v>
      </c>
      <c r="G173" s="196"/>
      <c r="H173" s="197" t="s">
        <v>19</v>
      </c>
      <c r="I173" s="199"/>
      <c r="J173" s="196"/>
      <c r="K173" s="196"/>
      <c r="L173" s="200"/>
      <c r="M173" s="201"/>
      <c r="N173" s="202"/>
      <c r="O173" s="202"/>
      <c r="P173" s="202"/>
      <c r="Q173" s="202"/>
      <c r="R173" s="202"/>
      <c r="S173" s="202"/>
      <c r="T173" s="203"/>
      <c r="AT173" s="204" t="s">
        <v>158</v>
      </c>
      <c r="AU173" s="204" t="s">
        <v>82</v>
      </c>
      <c r="AV173" s="13" t="s">
        <v>80</v>
      </c>
      <c r="AW173" s="13" t="s">
        <v>33</v>
      </c>
      <c r="AX173" s="13" t="s">
        <v>72</v>
      </c>
      <c r="AY173" s="204" t="s">
        <v>138</v>
      </c>
    </row>
    <row r="174" spans="1:65" s="14" customFormat="1" ht="20.399999999999999" x14ac:dyDescent="0.2">
      <c r="B174" s="205"/>
      <c r="C174" s="206"/>
      <c r="D174" s="188" t="s">
        <v>158</v>
      </c>
      <c r="E174" s="207" t="s">
        <v>19</v>
      </c>
      <c r="F174" s="208" t="s">
        <v>248</v>
      </c>
      <c r="G174" s="206"/>
      <c r="H174" s="209">
        <v>48.728999999999999</v>
      </c>
      <c r="I174" s="210"/>
      <c r="J174" s="206"/>
      <c r="K174" s="206"/>
      <c r="L174" s="211"/>
      <c r="M174" s="212"/>
      <c r="N174" s="213"/>
      <c r="O174" s="213"/>
      <c r="P174" s="213"/>
      <c r="Q174" s="213"/>
      <c r="R174" s="213"/>
      <c r="S174" s="213"/>
      <c r="T174" s="214"/>
      <c r="AT174" s="215" t="s">
        <v>158</v>
      </c>
      <c r="AU174" s="215" t="s">
        <v>82</v>
      </c>
      <c r="AV174" s="14" t="s">
        <v>82</v>
      </c>
      <c r="AW174" s="14" t="s">
        <v>33</v>
      </c>
      <c r="AX174" s="14" t="s">
        <v>72</v>
      </c>
      <c r="AY174" s="215" t="s">
        <v>138</v>
      </c>
    </row>
    <row r="175" spans="1:65" s="14" customFormat="1" ht="30.6" x14ac:dyDescent="0.2">
      <c r="B175" s="205"/>
      <c r="C175" s="206"/>
      <c r="D175" s="188" t="s">
        <v>158</v>
      </c>
      <c r="E175" s="207" t="s">
        <v>19</v>
      </c>
      <c r="F175" s="208" t="s">
        <v>249</v>
      </c>
      <c r="G175" s="206"/>
      <c r="H175" s="209">
        <v>74.004999999999995</v>
      </c>
      <c r="I175" s="210"/>
      <c r="J175" s="206"/>
      <c r="K175" s="206"/>
      <c r="L175" s="211"/>
      <c r="M175" s="212"/>
      <c r="N175" s="213"/>
      <c r="O175" s="213"/>
      <c r="P175" s="213"/>
      <c r="Q175" s="213"/>
      <c r="R175" s="213"/>
      <c r="S175" s="213"/>
      <c r="T175" s="214"/>
      <c r="AT175" s="215" t="s">
        <v>158</v>
      </c>
      <c r="AU175" s="215" t="s">
        <v>82</v>
      </c>
      <c r="AV175" s="14" t="s">
        <v>82</v>
      </c>
      <c r="AW175" s="14" t="s">
        <v>33</v>
      </c>
      <c r="AX175" s="14" t="s">
        <v>72</v>
      </c>
      <c r="AY175" s="215" t="s">
        <v>138</v>
      </c>
    </row>
    <row r="176" spans="1:65" s="14" customFormat="1" x14ac:dyDescent="0.2">
      <c r="B176" s="205"/>
      <c r="C176" s="206"/>
      <c r="D176" s="188" t="s">
        <v>158</v>
      </c>
      <c r="E176" s="207" t="s">
        <v>19</v>
      </c>
      <c r="F176" s="208" t="s">
        <v>250</v>
      </c>
      <c r="G176" s="206"/>
      <c r="H176" s="209">
        <v>9.8079999999999998</v>
      </c>
      <c r="I176" s="210"/>
      <c r="J176" s="206"/>
      <c r="K176" s="206"/>
      <c r="L176" s="211"/>
      <c r="M176" s="212"/>
      <c r="N176" s="213"/>
      <c r="O176" s="213"/>
      <c r="P176" s="213"/>
      <c r="Q176" s="213"/>
      <c r="R176" s="213"/>
      <c r="S176" s="213"/>
      <c r="T176" s="214"/>
      <c r="AT176" s="215" t="s">
        <v>158</v>
      </c>
      <c r="AU176" s="215" t="s">
        <v>82</v>
      </c>
      <c r="AV176" s="14" t="s">
        <v>82</v>
      </c>
      <c r="AW176" s="14" t="s">
        <v>33</v>
      </c>
      <c r="AX176" s="14" t="s">
        <v>72</v>
      </c>
      <c r="AY176" s="215" t="s">
        <v>138</v>
      </c>
    </row>
    <row r="177" spans="2:51" s="14" customFormat="1" x14ac:dyDescent="0.2">
      <c r="B177" s="205"/>
      <c r="C177" s="206"/>
      <c r="D177" s="188" t="s">
        <v>158</v>
      </c>
      <c r="E177" s="207" t="s">
        <v>19</v>
      </c>
      <c r="F177" s="208" t="s">
        <v>251</v>
      </c>
      <c r="G177" s="206"/>
      <c r="H177" s="209">
        <v>48.427999999999997</v>
      </c>
      <c r="I177" s="210"/>
      <c r="J177" s="206"/>
      <c r="K177" s="206"/>
      <c r="L177" s="211"/>
      <c r="M177" s="212"/>
      <c r="N177" s="213"/>
      <c r="O177" s="213"/>
      <c r="P177" s="213"/>
      <c r="Q177" s="213"/>
      <c r="R177" s="213"/>
      <c r="S177" s="213"/>
      <c r="T177" s="214"/>
      <c r="AT177" s="215" t="s">
        <v>158</v>
      </c>
      <c r="AU177" s="215" t="s">
        <v>82</v>
      </c>
      <c r="AV177" s="14" t="s">
        <v>82</v>
      </c>
      <c r="AW177" s="14" t="s">
        <v>33</v>
      </c>
      <c r="AX177" s="14" t="s">
        <v>72</v>
      </c>
      <c r="AY177" s="215" t="s">
        <v>138</v>
      </c>
    </row>
    <row r="178" spans="2:51" s="14" customFormat="1" x14ac:dyDescent="0.2">
      <c r="B178" s="205"/>
      <c r="C178" s="206"/>
      <c r="D178" s="188" t="s">
        <v>158</v>
      </c>
      <c r="E178" s="207" t="s">
        <v>19</v>
      </c>
      <c r="F178" s="208" t="s">
        <v>252</v>
      </c>
      <c r="G178" s="206"/>
      <c r="H178" s="209">
        <v>15.661</v>
      </c>
      <c r="I178" s="210"/>
      <c r="J178" s="206"/>
      <c r="K178" s="206"/>
      <c r="L178" s="211"/>
      <c r="M178" s="212"/>
      <c r="N178" s="213"/>
      <c r="O178" s="213"/>
      <c r="P178" s="213"/>
      <c r="Q178" s="213"/>
      <c r="R178" s="213"/>
      <c r="S178" s="213"/>
      <c r="T178" s="214"/>
      <c r="AT178" s="215" t="s">
        <v>158</v>
      </c>
      <c r="AU178" s="215" t="s">
        <v>82</v>
      </c>
      <c r="AV178" s="14" t="s">
        <v>82</v>
      </c>
      <c r="AW178" s="14" t="s">
        <v>33</v>
      </c>
      <c r="AX178" s="14" t="s">
        <v>72</v>
      </c>
      <c r="AY178" s="215" t="s">
        <v>138</v>
      </c>
    </row>
    <row r="179" spans="2:51" s="14" customFormat="1" x14ac:dyDescent="0.2">
      <c r="B179" s="205"/>
      <c r="C179" s="206"/>
      <c r="D179" s="188" t="s">
        <v>158</v>
      </c>
      <c r="E179" s="207" t="s">
        <v>19</v>
      </c>
      <c r="F179" s="208" t="s">
        <v>253</v>
      </c>
      <c r="G179" s="206"/>
      <c r="H179" s="209">
        <v>14.071999999999999</v>
      </c>
      <c r="I179" s="210"/>
      <c r="J179" s="206"/>
      <c r="K179" s="206"/>
      <c r="L179" s="211"/>
      <c r="M179" s="212"/>
      <c r="N179" s="213"/>
      <c r="O179" s="213"/>
      <c r="P179" s="213"/>
      <c r="Q179" s="213"/>
      <c r="R179" s="213"/>
      <c r="S179" s="213"/>
      <c r="T179" s="214"/>
      <c r="AT179" s="215" t="s">
        <v>158</v>
      </c>
      <c r="AU179" s="215" t="s">
        <v>82</v>
      </c>
      <c r="AV179" s="14" t="s">
        <v>82</v>
      </c>
      <c r="AW179" s="14" t="s">
        <v>33</v>
      </c>
      <c r="AX179" s="14" t="s">
        <v>72</v>
      </c>
      <c r="AY179" s="215" t="s">
        <v>138</v>
      </c>
    </row>
    <row r="180" spans="2:51" s="14" customFormat="1" x14ac:dyDescent="0.2">
      <c r="B180" s="205"/>
      <c r="C180" s="206"/>
      <c r="D180" s="188" t="s">
        <v>158</v>
      </c>
      <c r="E180" s="207" t="s">
        <v>19</v>
      </c>
      <c r="F180" s="208" t="s">
        <v>254</v>
      </c>
      <c r="G180" s="206"/>
      <c r="H180" s="209">
        <v>10.343</v>
      </c>
      <c r="I180" s="210"/>
      <c r="J180" s="206"/>
      <c r="K180" s="206"/>
      <c r="L180" s="211"/>
      <c r="M180" s="212"/>
      <c r="N180" s="213"/>
      <c r="O180" s="213"/>
      <c r="P180" s="213"/>
      <c r="Q180" s="213"/>
      <c r="R180" s="213"/>
      <c r="S180" s="213"/>
      <c r="T180" s="214"/>
      <c r="AT180" s="215" t="s">
        <v>158</v>
      </c>
      <c r="AU180" s="215" t="s">
        <v>82</v>
      </c>
      <c r="AV180" s="14" t="s">
        <v>82</v>
      </c>
      <c r="AW180" s="14" t="s">
        <v>33</v>
      </c>
      <c r="AX180" s="14" t="s">
        <v>72</v>
      </c>
      <c r="AY180" s="215" t="s">
        <v>138</v>
      </c>
    </row>
    <row r="181" spans="2:51" s="14" customFormat="1" x14ac:dyDescent="0.2">
      <c r="B181" s="205"/>
      <c r="C181" s="206"/>
      <c r="D181" s="188" t="s">
        <v>158</v>
      </c>
      <c r="E181" s="207" t="s">
        <v>19</v>
      </c>
      <c r="F181" s="208" t="s">
        <v>255</v>
      </c>
      <c r="G181" s="206"/>
      <c r="H181" s="209">
        <v>30.992999999999999</v>
      </c>
      <c r="I181" s="210"/>
      <c r="J181" s="206"/>
      <c r="K181" s="206"/>
      <c r="L181" s="211"/>
      <c r="M181" s="212"/>
      <c r="N181" s="213"/>
      <c r="O181" s="213"/>
      <c r="P181" s="213"/>
      <c r="Q181" s="213"/>
      <c r="R181" s="213"/>
      <c r="S181" s="213"/>
      <c r="T181" s="214"/>
      <c r="AT181" s="215" t="s">
        <v>158</v>
      </c>
      <c r="AU181" s="215" t="s">
        <v>82</v>
      </c>
      <c r="AV181" s="14" t="s">
        <v>82</v>
      </c>
      <c r="AW181" s="14" t="s">
        <v>33</v>
      </c>
      <c r="AX181" s="14" t="s">
        <v>72</v>
      </c>
      <c r="AY181" s="215" t="s">
        <v>138</v>
      </c>
    </row>
    <row r="182" spans="2:51" s="14" customFormat="1" x14ac:dyDescent="0.2">
      <c r="B182" s="205"/>
      <c r="C182" s="206"/>
      <c r="D182" s="188" t="s">
        <v>158</v>
      </c>
      <c r="E182" s="207" t="s">
        <v>19</v>
      </c>
      <c r="F182" s="208" t="s">
        <v>256</v>
      </c>
      <c r="G182" s="206"/>
      <c r="H182" s="209">
        <v>10.169</v>
      </c>
      <c r="I182" s="210"/>
      <c r="J182" s="206"/>
      <c r="K182" s="206"/>
      <c r="L182" s="211"/>
      <c r="M182" s="212"/>
      <c r="N182" s="213"/>
      <c r="O182" s="213"/>
      <c r="P182" s="213"/>
      <c r="Q182" s="213"/>
      <c r="R182" s="213"/>
      <c r="S182" s="213"/>
      <c r="T182" s="214"/>
      <c r="AT182" s="215" t="s">
        <v>158</v>
      </c>
      <c r="AU182" s="215" t="s">
        <v>82</v>
      </c>
      <c r="AV182" s="14" t="s">
        <v>82</v>
      </c>
      <c r="AW182" s="14" t="s">
        <v>33</v>
      </c>
      <c r="AX182" s="14" t="s">
        <v>72</v>
      </c>
      <c r="AY182" s="215" t="s">
        <v>138</v>
      </c>
    </row>
    <row r="183" spans="2:51" s="14" customFormat="1" x14ac:dyDescent="0.2">
      <c r="B183" s="205"/>
      <c r="C183" s="206"/>
      <c r="D183" s="188" t="s">
        <v>158</v>
      </c>
      <c r="E183" s="207" t="s">
        <v>19</v>
      </c>
      <c r="F183" s="208" t="s">
        <v>257</v>
      </c>
      <c r="G183" s="206"/>
      <c r="H183" s="209">
        <v>10.486000000000001</v>
      </c>
      <c r="I183" s="210"/>
      <c r="J183" s="206"/>
      <c r="K183" s="206"/>
      <c r="L183" s="211"/>
      <c r="M183" s="212"/>
      <c r="N183" s="213"/>
      <c r="O183" s="213"/>
      <c r="P183" s="213"/>
      <c r="Q183" s="213"/>
      <c r="R183" s="213"/>
      <c r="S183" s="213"/>
      <c r="T183" s="214"/>
      <c r="AT183" s="215" t="s">
        <v>158</v>
      </c>
      <c r="AU183" s="215" t="s">
        <v>82</v>
      </c>
      <c r="AV183" s="14" t="s">
        <v>82</v>
      </c>
      <c r="AW183" s="14" t="s">
        <v>33</v>
      </c>
      <c r="AX183" s="14" t="s">
        <v>72</v>
      </c>
      <c r="AY183" s="215" t="s">
        <v>138</v>
      </c>
    </row>
    <row r="184" spans="2:51" s="14" customFormat="1" x14ac:dyDescent="0.2">
      <c r="B184" s="205"/>
      <c r="C184" s="206"/>
      <c r="D184" s="188" t="s">
        <v>158</v>
      </c>
      <c r="E184" s="207" t="s">
        <v>19</v>
      </c>
      <c r="F184" s="208" t="s">
        <v>258</v>
      </c>
      <c r="G184" s="206"/>
      <c r="H184" s="209">
        <v>13.388</v>
      </c>
      <c r="I184" s="210"/>
      <c r="J184" s="206"/>
      <c r="K184" s="206"/>
      <c r="L184" s="211"/>
      <c r="M184" s="212"/>
      <c r="N184" s="213"/>
      <c r="O184" s="213"/>
      <c r="P184" s="213"/>
      <c r="Q184" s="213"/>
      <c r="R184" s="213"/>
      <c r="S184" s="213"/>
      <c r="T184" s="214"/>
      <c r="AT184" s="215" t="s">
        <v>158</v>
      </c>
      <c r="AU184" s="215" t="s">
        <v>82</v>
      </c>
      <c r="AV184" s="14" t="s">
        <v>82</v>
      </c>
      <c r="AW184" s="14" t="s">
        <v>33</v>
      </c>
      <c r="AX184" s="14" t="s">
        <v>72</v>
      </c>
      <c r="AY184" s="215" t="s">
        <v>138</v>
      </c>
    </row>
    <row r="185" spans="2:51" s="14" customFormat="1" x14ac:dyDescent="0.2">
      <c r="B185" s="205"/>
      <c r="C185" s="206"/>
      <c r="D185" s="188" t="s">
        <v>158</v>
      </c>
      <c r="E185" s="207" t="s">
        <v>19</v>
      </c>
      <c r="F185" s="208" t="s">
        <v>259</v>
      </c>
      <c r="G185" s="206"/>
      <c r="H185" s="209">
        <v>14.545</v>
      </c>
      <c r="I185" s="210"/>
      <c r="J185" s="206"/>
      <c r="K185" s="206"/>
      <c r="L185" s="211"/>
      <c r="M185" s="212"/>
      <c r="N185" s="213"/>
      <c r="O185" s="213"/>
      <c r="P185" s="213"/>
      <c r="Q185" s="213"/>
      <c r="R185" s="213"/>
      <c r="S185" s="213"/>
      <c r="T185" s="214"/>
      <c r="AT185" s="215" t="s">
        <v>158</v>
      </c>
      <c r="AU185" s="215" t="s">
        <v>82</v>
      </c>
      <c r="AV185" s="14" t="s">
        <v>82</v>
      </c>
      <c r="AW185" s="14" t="s">
        <v>33</v>
      </c>
      <c r="AX185" s="14" t="s">
        <v>72</v>
      </c>
      <c r="AY185" s="215" t="s">
        <v>138</v>
      </c>
    </row>
    <row r="186" spans="2:51" s="14" customFormat="1" x14ac:dyDescent="0.2">
      <c r="B186" s="205"/>
      <c r="C186" s="206"/>
      <c r="D186" s="188" t="s">
        <v>158</v>
      </c>
      <c r="E186" s="207" t="s">
        <v>19</v>
      </c>
      <c r="F186" s="208" t="s">
        <v>260</v>
      </c>
      <c r="G186" s="206"/>
      <c r="H186" s="209">
        <v>45.462000000000003</v>
      </c>
      <c r="I186" s="210"/>
      <c r="J186" s="206"/>
      <c r="K186" s="206"/>
      <c r="L186" s="211"/>
      <c r="M186" s="212"/>
      <c r="N186" s="213"/>
      <c r="O186" s="213"/>
      <c r="P186" s="213"/>
      <c r="Q186" s="213"/>
      <c r="R186" s="213"/>
      <c r="S186" s="213"/>
      <c r="T186" s="214"/>
      <c r="AT186" s="215" t="s">
        <v>158</v>
      </c>
      <c r="AU186" s="215" t="s">
        <v>82</v>
      </c>
      <c r="AV186" s="14" t="s">
        <v>82</v>
      </c>
      <c r="AW186" s="14" t="s">
        <v>33</v>
      </c>
      <c r="AX186" s="14" t="s">
        <v>72</v>
      </c>
      <c r="AY186" s="215" t="s">
        <v>138</v>
      </c>
    </row>
    <row r="187" spans="2:51" s="14" customFormat="1" x14ac:dyDescent="0.2">
      <c r="B187" s="205"/>
      <c r="C187" s="206"/>
      <c r="D187" s="188" t="s">
        <v>158</v>
      </c>
      <c r="E187" s="207" t="s">
        <v>19</v>
      </c>
      <c r="F187" s="208" t="s">
        <v>261</v>
      </c>
      <c r="G187" s="206"/>
      <c r="H187" s="209">
        <v>5.0570000000000004</v>
      </c>
      <c r="I187" s="210"/>
      <c r="J187" s="206"/>
      <c r="K187" s="206"/>
      <c r="L187" s="211"/>
      <c r="M187" s="212"/>
      <c r="N187" s="213"/>
      <c r="O187" s="213"/>
      <c r="P187" s="213"/>
      <c r="Q187" s="213"/>
      <c r="R187" s="213"/>
      <c r="S187" s="213"/>
      <c r="T187" s="214"/>
      <c r="AT187" s="215" t="s">
        <v>158</v>
      </c>
      <c r="AU187" s="215" t="s">
        <v>82</v>
      </c>
      <c r="AV187" s="14" t="s">
        <v>82</v>
      </c>
      <c r="AW187" s="14" t="s">
        <v>33</v>
      </c>
      <c r="AX187" s="14" t="s">
        <v>72</v>
      </c>
      <c r="AY187" s="215" t="s">
        <v>138</v>
      </c>
    </row>
    <row r="188" spans="2:51" s="14" customFormat="1" x14ac:dyDescent="0.2">
      <c r="B188" s="205"/>
      <c r="C188" s="206"/>
      <c r="D188" s="188" t="s">
        <v>158</v>
      </c>
      <c r="E188" s="207" t="s">
        <v>19</v>
      </c>
      <c r="F188" s="208" t="s">
        <v>262</v>
      </c>
      <c r="G188" s="206"/>
      <c r="H188" s="209">
        <v>8.7579999999999991</v>
      </c>
      <c r="I188" s="210"/>
      <c r="J188" s="206"/>
      <c r="K188" s="206"/>
      <c r="L188" s="211"/>
      <c r="M188" s="212"/>
      <c r="N188" s="213"/>
      <c r="O188" s="213"/>
      <c r="P188" s="213"/>
      <c r="Q188" s="213"/>
      <c r="R188" s="213"/>
      <c r="S188" s="213"/>
      <c r="T188" s="214"/>
      <c r="AT188" s="215" t="s">
        <v>158</v>
      </c>
      <c r="AU188" s="215" t="s">
        <v>82</v>
      </c>
      <c r="AV188" s="14" t="s">
        <v>82</v>
      </c>
      <c r="AW188" s="14" t="s">
        <v>33</v>
      </c>
      <c r="AX188" s="14" t="s">
        <v>72</v>
      </c>
      <c r="AY188" s="215" t="s">
        <v>138</v>
      </c>
    </row>
    <row r="189" spans="2:51" s="14" customFormat="1" x14ac:dyDescent="0.2">
      <c r="B189" s="205"/>
      <c r="C189" s="206"/>
      <c r="D189" s="188" t="s">
        <v>158</v>
      </c>
      <c r="E189" s="207" t="s">
        <v>19</v>
      </c>
      <c r="F189" s="208" t="s">
        <v>263</v>
      </c>
      <c r="G189" s="206"/>
      <c r="H189" s="209">
        <v>10.708</v>
      </c>
      <c r="I189" s="210"/>
      <c r="J189" s="206"/>
      <c r="K189" s="206"/>
      <c r="L189" s="211"/>
      <c r="M189" s="212"/>
      <c r="N189" s="213"/>
      <c r="O189" s="213"/>
      <c r="P189" s="213"/>
      <c r="Q189" s="213"/>
      <c r="R189" s="213"/>
      <c r="S189" s="213"/>
      <c r="T189" s="214"/>
      <c r="AT189" s="215" t="s">
        <v>158</v>
      </c>
      <c r="AU189" s="215" t="s">
        <v>82</v>
      </c>
      <c r="AV189" s="14" t="s">
        <v>82</v>
      </c>
      <c r="AW189" s="14" t="s">
        <v>33</v>
      </c>
      <c r="AX189" s="14" t="s">
        <v>72</v>
      </c>
      <c r="AY189" s="215" t="s">
        <v>138</v>
      </c>
    </row>
    <row r="190" spans="2:51" s="14" customFormat="1" ht="30.6" x14ac:dyDescent="0.2">
      <c r="B190" s="205"/>
      <c r="C190" s="206"/>
      <c r="D190" s="188" t="s">
        <v>158</v>
      </c>
      <c r="E190" s="207" t="s">
        <v>19</v>
      </c>
      <c r="F190" s="208" t="s">
        <v>264</v>
      </c>
      <c r="G190" s="206"/>
      <c r="H190" s="209">
        <v>63.262</v>
      </c>
      <c r="I190" s="210"/>
      <c r="J190" s="206"/>
      <c r="K190" s="206"/>
      <c r="L190" s="211"/>
      <c r="M190" s="212"/>
      <c r="N190" s="213"/>
      <c r="O190" s="213"/>
      <c r="P190" s="213"/>
      <c r="Q190" s="213"/>
      <c r="R190" s="213"/>
      <c r="S190" s="213"/>
      <c r="T190" s="214"/>
      <c r="AT190" s="215" t="s">
        <v>158</v>
      </c>
      <c r="AU190" s="215" t="s">
        <v>82</v>
      </c>
      <c r="AV190" s="14" t="s">
        <v>82</v>
      </c>
      <c r="AW190" s="14" t="s">
        <v>33</v>
      </c>
      <c r="AX190" s="14" t="s">
        <v>72</v>
      </c>
      <c r="AY190" s="215" t="s">
        <v>138</v>
      </c>
    </row>
    <row r="191" spans="2:51" s="14" customFormat="1" x14ac:dyDescent="0.2">
      <c r="B191" s="205"/>
      <c r="C191" s="206"/>
      <c r="D191" s="188" t="s">
        <v>158</v>
      </c>
      <c r="E191" s="207" t="s">
        <v>19</v>
      </c>
      <c r="F191" s="208" t="s">
        <v>265</v>
      </c>
      <c r="G191" s="206"/>
      <c r="H191" s="209">
        <v>10.862</v>
      </c>
      <c r="I191" s="210"/>
      <c r="J191" s="206"/>
      <c r="K191" s="206"/>
      <c r="L191" s="211"/>
      <c r="M191" s="212"/>
      <c r="N191" s="213"/>
      <c r="O191" s="213"/>
      <c r="P191" s="213"/>
      <c r="Q191" s="213"/>
      <c r="R191" s="213"/>
      <c r="S191" s="213"/>
      <c r="T191" s="214"/>
      <c r="AT191" s="215" t="s">
        <v>158</v>
      </c>
      <c r="AU191" s="215" t="s">
        <v>82</v>
      </c>
      <c r="AV191" s="14" t="s">
        <v>82</v>
      </c>
      <c r="AW191" s="14" t="s">
        <v>33</v>
      </c>
      <c r="AX191" s="14" t="s">
        <v>72</v>
      </c>
      <c r="AY191" s="215" t="s">
        <v>138</v>
      </c>
    </row>
    <row r="192" spans="2:51" s="14" customFormat="1" x14ac:dyDescent="0.2">
      <c r="B192" s="205"/>
      <c r="C192" s="206"/>
      <c r="D192" s="188" t="s">
        <v>158</v>
      </c>
      <c r="E192" s="207" t="s">
        <v>19</v>
      </c>
      <c r="F192" s="208" t="s">
        <v>266</v>
      </c>
      <c r="G192" s="206"/>
      <c r="H192" s="209">
        <v>42.914999999999999</v>
      </c>
      <c r="I192" s="210"/>
      <c r="J192" s="206"/>
      <c r="K192" s="206"/>
      <c r="L192" s="211"/>
      <c r="M192" s="212"/>
      <c r="N192" s="213"/>
      <c r="O192" s="213"/>
      <c r="P192" s="213"/>
      <c r="Q192" s="213"/>
      <c r="R192" s="213"/>
      <c r="S192" s="213"/>
      <c r="T192" s="214"/>
      <c r="AT192" s="215" t="s">
        <v>158</v>
      </c>
      <c r="AU192" s="215" t="s">
        <v>82</v>
      </c>
      <c r="AV192" s="14" t="s">
        <v>82</v>
      </c>
      <c r="AW192" s="14" t="s">
        <v>33</v>
      </c>
      <c r="AX192" s="14" t="s">
        <v>72</v>
      </c>
      <c r="AY192" s="215" t="s">
        <v>138</v>
      </c>
    </row>
    <row r="193" spans="2:51" s="14" customFormat="1" x14ac:dyDescent="0.2">
      <c r="B193" s="205"/>
      <c r="C193" s="206"/>
      <c r="D193" s="188" t="s">
        <v>158</v>
      </c>
      <c r="E193" s="207" t="s">
        <v>19</v>
      </c>
      <c r="F193" s="208" t="s">
        <v>267</v>
      </c>
      <c r="G193" s="206"/>
      <c r="H193" s="209">
        <v>20.815000000000001</v>
      </c>
      <c r="I193" s="210"/>
      <c r="J193" s="206"/>
      <c r="K193" s="206"/>
      <c r="L193" s="211"/>
      <c r="M193" s="212"/>
      <c r="N193" s="213"/>
      <c r="O193" s="213"/>
      <c r="P193" s="213"/>
      <c r="Q193" s="213"/>
      <c r="R193" s="213"/>
      <c r="S193" s="213"/>
      <c r="T193" s="214"/>
      <c r="AT193" s="215" t="s">
        <v>158</v>
      </c>
      <c r="AU193" s="215" t="s">
        <v>82</v>
      </c>
      <c r="AV193" s="14" t="s">
        <v>82</v>
      </c>
      <c r="AW193" s="14" t="s">
        <v>33</v>
      </c>
      <c r="AX193" s="14" t="s">
        <v>72</v>
      </c>
      <c r="AY193" s="215" t="s">
        <v>138</v>
      </c>
    </row>
    <row r="194" spans="2:51" s="14" customFormat="1" x14ac:dyDescent="0.2">
      <c r="B194" s="205"/>
      <c r="C194" s="206"/>
      <c r="D194" s="188" t="s">
        <v>158</v>
      </c>
      <c r="E194" s="207" t="s">
        <v>19</v>
      </c>
      <c r="F194" s="208" t="s">
        <v>268</v>
      </c>
      <c r="G194" s="206"/>
      <c r="H194" s="209">
        <v>8.0920000000000005</v>
      </c>
      <c r="I194" s="210"/>
      <c r="J194" s="206"/>
      <c r="K194" s="206"/>
      <c r="L194" s="211"/>
      <c r="M194" s="212"/>
      <c r="N194" s="213"/>
      <c r="O194" s="213"/>
      <c r="P194" s="213"/>
      <c r="Q194" s="213"/>
      <c r="R194" s="213"/>
      <c r="S194" s="213"/>
      <c r="T194" s="214"/>
      <c r="AT194" s="215" t="s">
        <v>158</v>
      </c>
      <c r="AU194" s="215" t="s">
        <v>82</v>
      </c>
      <c r="AV194" s="14" t="s">
        <v>82</v>
      </c>
      <c r="AW194" s="14" t="s">
        <v>33</v>
      </c>
      <c r="AX194" s="14" t="s">
        <v>72</v>
      </c>
      <c r="AY194" s="215" t="s">
        <v>138</v>
      </c>
    </row>
    <row r="195" spans="2:51" s="14" customFormat="1" x14ac:dyDescent="0.2">
      <c r="B195" s="205"/>
      <c r="C195" s="206"/>
      <c r="D195" s="188" t="s">
        <v>158</v>
      </c>
      <c r="E195" s="207" t="s">
        <v>19</v>
      </c>
      <c r="F195" s="208" t="s">
        <v>269</v>
      </c>
      <c r="G195" s="206"/>
      <c r="H195" s="209">
        <v>8.6319999999999997</v>
      </c>
      <c r="I195" s="210"/>
      <c r="J195" s="206"/>
      <c r="K195" s="206"/>
      <c r="L195" s="211"/>
      <c r="M195" s="212"/>
      <c r="N195" s="213"/>
      <c r="O195" s="213"/>
      <c r="P195" s="213"/>
      <c r="Q195" s="213"/>
      <c r="R195" s="213"/>
      <c r="S195" s="213"/>
      <c r="T195" s="214"/>
      <c r="AT195" s="215" t="s">
        <v>158</v>
      </c>
      <c r="AU195" s="215" t="s">
        <v>82</v>
      </c>
      <c r="AV195" s="14" t="s">
        <v>82</v>
      </c>
      <c r="AW195" s="14" t="s">
        <v>33</v>
      </c>
      <c r="AX195" s="14" t="s">
        <v>72</v>
      </c>
      <c r="AY195" s="215" t="s">
        <v>138</v>
      </c>
    </row>
    <row r="196" spans="2:51" s="14" customFormat="1" x14ac:dyDescent="0.2">
      <c r="B196" s="205"/>
      <c r="C196" s="206"/>
      <c r="D196" s="188" t="s">
        <v>158</v>
      </c>
      <c r="E196" s="207" t="s">
        <v>19</v>
      </c>
      <c r="F196" s="208" t="s">
        <v>270</v>
      </c>
      <c r="G196" s="206"/>
      <c r="H196" s="209">
        <v>16.212</v>
      </c>
      <c r="I196" s="210"/>
      <c r="J196" s="206"/>
      <c r="K196" s="206"/>
      <c r="L196" s="211"/>
      <c r="M196" s="212"/>
      <c r="N196" s="213"/>
      <c r="O196" s="213"/>
      <c r="P196" s="213"/>
      <c r="Q196" s="213"/>
      <c r="R196" s="213"/>
      <c r="S196" s="213"/>
      <c r="T196" s="214"/>
      <c r="AT196" s="215" t="s">
        <v>158</v>
      </c>
      <c r="AU196" s="215" t="s">
        <v>82</v>
      </c>
      <c r="AV196" s="14" t="s">
        <v>82</v>
      </c>
      <c r="AW196" s="14" t="s">
        <v>33</v>
      </c>
      <c r="AX196" s="14" t="s">
        <v>72</v>
      </c>
      <c r="AY196" s="215" t="s">
        <v>138</v>
      </c>
    </row>
    <row r="197" spans="2:51" s="14" customFormat="1" x14ac:dyDescent="0.2">
      <c r="B197" s="205"/>
      <c r="C197" s="206"/>
      <c r="D197" s="188" t="s">
        <v>158</v>
      </c>
      <c r="E197" s="207" t="s">
        <v>19</v>
      </c>
      <c r="F197" s="208" t="s">
        <v>271</v>
      </c>
      <c r="G197" s="206"/>
      <c r="H197" s="209">
        <v>30.82</v>
      </c>
      <c r="I197" s="210"/>
      <c r="J197" s="206"/>
      <c r="K197" s="206"/>
      <c r="L197" s="211"/>
      <c r="M197" s="212"/>
      <c r="N197" s="213"/>
      <c r="O197" s="213"/>
      <c r="P197" s="213"/>
      <c r="Q197" s="213"/>
      <c r="R197" s="213"/>
      <c r="S197" s="213"/>
      <c r="T197" s="214"/>
      <c r="AT197" s="215" t="s">
        <v>158</v>
      </c>
      <c r="AU197" s="215" t="s">
        <v>82</v>
      </c>
      <c r="AV197" s="14" t="s">
        <v>82</v>
      </c>
      <c r="AW197" s="14" t="s">
        <v>33</v>
      </c>
      <c r="AX197" s="14" t="s">
        <v>72</v>
      </c>
      <c r="AY197" s="215" t="s">
        <v>138</v>
      </c>
    </row>
    <row r="198" spans="2:51" s="14" customFormat="1" x14ac:dyDescent="0.2">
      <c r="B198" s="205"/>
      <c r="C198" s="206"/>
      <c r="D198" s="188" t="s">
        <v>158</v>
      </c>
      <c r="E198" s="207" t="s">
        <v>19</v>
      </c>
      <c r="F198" s="208" t="s">
        <v>272</v>
      </c>
      <c r="G198" s="206"/>
      <c r="H198" s="209">
        <v>3.7349999999999999</v>
      </c>
      <c r="I198" s="210"/>
      <c r="J198" s="206"/>
      <c r="K198" s="206"/>
      <c r="L198" s="211"/>
      <c r="M198" s="212"/>
      <c r="N198" s="213"/>
      <c r="O198" s="213"/>
      <c r="P198" s="213"/>
      <c r="Q198" s="213"/>
      <c r="R198" s="213"/>
      <c r="S198" s="213"/>
      <c r="T198" s="214"/>
      <c r="AT198" s="215" t="s">
        <v>158</v>
      </c>
      <c r="AU198" s="215" t="s">
        <v>82</v>
      </c>
      <c r="AV198" s="14" t="s">
        <v>82</v>
      </c>
      <c r="AW198" s="14" t="s">
        <v>33</v>
      </c>
      <c r="AX198" s="14" t="s">
        <v>72</v>
      </c>
      <c r="AY198" s="215" t="s">
        <v>138</v>
      </c>
    </row>
    <row r="199" spans="2:51" s="14" customFormat="1" x14ac:dyDescent="0.2">
      <c r="B199" s="205"/>
      <c r="C199" s="206"/>
      <c r="D199" s="188" t="s">
        <v>158</v>
      </c>
      <c r="E199" s="207" t="s">
        <v>19</v>
      </c>
      <c r="F199" s="208" t="s">
        <v>273</v>
      </c>
      <c r="G199" s="206"/>
      <c r="H199" s="209">
        <v>6.6769999999999996</v>
      </c>
      <c r="I199" s="210"/>
      <c r="J199" s="206"/>
      <c r="K199" s="206"/>
      <c r="L199" s="211"/>
      <c r="M199" s="212"/>
      <c r="N199" s="213"/>
      <c r="O199" s="213"/>
      <c r="P199" s="213"/>
      <c r="Q199" s="213"/>
      <c r="R199" s="213"/>
      <c r="S199" s="213"/>
      <c r="T199" s="214"/>
      <c r="AT199" s="215" t="s">
        <v>158</v>
      </c>
      <c r="AU199" s="215" t="s">
        <v>82</v>
      </c>
      <c r="AV199" s="14" t="s">
        <v>82</v>
      </c>
      <c r="AW199" s="14" t="s">
        <v>33</v>
      </c>
      <c r="AX199" s="14" t="s">
        <v>72</v>
      </c>
      <c r="AY199" s="215" t="s">
        <v>138</v>
      </c>
    </row>
    <row r="200" spans="2:51" s="14" customFormat="1" x14ac:dyDescent="0.2">
      <c r="B200" s="205"/>
      <c r="C200" s="206"/>
      <c r="D200" s="188" t="s">
        <v>158</v>
      </c>
      <c r="E200" s="207" t="s">
        <v>19</v>
      </c>
      <c r="F200" s="208" t="s">
        <v>274</v>
      </c>
      <c r="G200" s="206"/>
      <c r="H200" s="209">
        <v>53.575000000000003</v>
      </c>
      <c r="I200" s="210"/>
      <c r="J200" s="206"/>
      <c r="K200" s="206"/>
      <c r="L200" s="211"/>
      <c r="M200" s="212"/>
      <c r="N200" s="213"/>
      <c r="O200" s="213"/>
      <c r="P200" s="213"/>
      <c r="Q200" s="213"/>
      <c r="R200" s="213"/>
      <c r="S200" s="213"/>
      <c r="T200" s="214"/>
      <c r="AT200" s="215" t="s">
        <v>158</v>
      </c>
      <c r="AU200" s="215" t="s">
        <v>82</v>
      </c>
      <c r="AV200" s="14" t="s">
        <v>82</v>
      </c>
      <c r="AW200" s="14" t="s">
        <v>33</v>
      </c>
      <c r="AX200" s="14" t="s">
        <v>72</v>
      </c>
      <c r="AY200" s="215" t="s">
        <v>138</v>
      </c>
    </row>
    <row r="201" spans="2:51" s="14" customFormat="1" x14ac:dyDescent="0.2">
      <c r="B201" s="205"/>
      <c r="C201" s="206"/>
      <c r="D201" s="188" t="s">
        <v>158</v>
      </c>
      <c r="E201" s="207" t="s">
        <v>19</v>
      </c>
      <c r="F201" s="208" t="s">
        <v>275</v>
      </c>
      <c r="G201" s="206"/>
      <c r="H201" s="209">
        <v>37.316000000000003</v>
      </c>
      <c r="I201" s="210"/>
      <c r="J201" s="206"/>
      <c r="K201" s="206"/>
      <c r="L201" s="211"/>
      <c r="M201" s="212"/>
      <c r="N201" s="213"/>
      <c r="O201" s="213"/>
      <c r="P201" s="213"/>
      <c r="Q201" s="213"/>
      <c r="R201" s="213"/>
      <c r="S201" s="213"/>
      <c r="T201" s="214"/>
      <c r="AT201" s="215" t="s">
        <v>158</v>
      </c>
      <c r="AU201" s="215" t="s">
        <v>82</v>
      </c>
      <c r="AV201" s="14" t="s">
        <v>82</v>
      </c>
      <c r="AW201" s="14" t="s">
        <v>33</v>
      </c>
      <c r="AX201" s="14" t="s">
        <v>72</v>
      </c>
      <c r="AY201" s="215" t="s">
        <v>138</v>
      </c>
    </row>
    <row r="202" spans="2:51" s="14" customFormat="1" x14ac:dyDescent="0.2">
      <c r="B202" s="205"/>
      <c r="C202" s="206"/>
      <c r="D202" s="188" t="s">
        <v>158</v>
      </c>
      <c r="E202" s="207" t="s">
        <v>19</v>
      </c>
      <c r="F202" s="208" t="s">
        <v>276</v>
      </c>
      <c r="G202" s="206"/>
      <c r="H202" s="209">
        <v>14.081</v>
      </c>
      <c r="I202" s="210"/>
      <c r="J202" s="206"/>
      <c r="K202" s="206"/>
      <c r="L202" s="211"/>
      <c r="M202" s="212"/>
      <c r="N202" s="213"/>
      <c r="O202" s="213"/>
      <c r="P202" s="213"/>
      <c r="Q202" s="213"/>
      <c r="R202" s="213"/>
      <c r="S202" s="213"/>
      <c r="T202" s="214"/>
      <c r="AT202" s="215" t="s">
        <v>158</v>
      </c>
      <c r="AU202" s="215" t="s">
        <v>82</v>
      </c>
      <c r="AV202" s="14" t="s">
        <v>82</v>
      </c>
      <c r="AW202" s="14" t="s">
        <v>33</v>
      </c>
      <c r="AX202" s="14" t="s">
        <v>72</v>
      </c>
      <c r="AY202" s="215" t="s">
        <v>138</v>
      </c>
    </row>
    <row r="203" spans="2:51" s="14" customFormat="1" x14ac:dyDescent="0.2">
      <c r="B203" s="205"/>
      <c r="C203" s="206"/>
      <c r="D203" s="188" t="s">
        <v>158</v>
      </c>
      <c r="E203" s="207" t="s">
        <v>19</v>
      </c>
      <c r="F203" s="208" t="s">
        <v>277</v>
      </c>
      <c r="G203" s="206"/>
      <c r="H203" s="209">
        <v>41.970999999999997</v>
      </c>
      <c r="I203" s="210"/>
      <c r="J203" s="206"/>
      <c r="K203" s="206"/>
      <c r="L203" s="211"/>
      <c r="M203" s="212"/>
      <c r="N203" s="213"/>
      <c r="O203" s="213"/>
      <c r="P203" s="213"/>
      <c r="Q203" s="213"/>
      <c r="R203" s="213"/>
      <c r="S203" s="213"/>
      <c r="T203" s="214"/>
      <c r="AT203" s="215" t="s">
        <v>158</v>
      </c>
      <c r="AU203" s="215" t="s">
        <v>82</v>
      </c>
      <c r="AV203" s="14" t="s">
        <v>82</v>
      </c>
      <c r="AW203" s="14" t="s">
        <v>33</v>
      </c>
      <c r="AX203" s="14" t="s">
        <v>72</v>
      </c>
      <c r="AY203" s="215" t="s">
        <v>138</v>
      </c>
    </row>
    <row r="204" spans="2:51" s="14" customFormat="1" x14ac:dyDescent="0.2">
      <c r="B204" s="205"/>
      <c r="C204" s="206"/>
      <c r="D204" s="188" t="s">
        <v>158</v>
      </c>
      <c r="E204" s="207" t="s">
        <v>19</v>
      </c>
      <c r="F204" s="208" t="s">
        <v>278</v>
      </c>
      <c r="G204" s="206"/>
      <c r="H204" s="209">
        <v>7.9249999999999998</v>
      </c>
      <c r="I204" s="210"/>
      <c r="J204" s="206"/>
      <c r="K204" s="206"/>
      <c r="L204" s="211"/>
      <c r="M204" s="212"/>
      <c r="N204" s="213"/>
      <c r="O204" s="213"/>
      <c r="P204" s="213"/>
      <c r="Q204" s="213"/>
      <c r="R204" s="213"/>
      <c r="S204" s="213"/>
      <c r="T204" s="214"/>
      <c r="AT204" s="215" t="s">
        <v>158</v>
      </c>
      <c r="AU204" s="215" t="s">
        <v>82</v>
      </c>
      <c r="AV204" s="14" t="s">
        <v>82</v>
      </c>
      <c r="AW204" s="14" t="s">
        <v>33</v>
      </c>
      <c r="AX204" s="14" t="s">
        <v>72</v>
      </c>
      <c r="AY204" s="215" t="s">
        <v>138</v>
      </c>
    </row>
    <row r="205" spans="2:51" s="14" customFormat="1" x14ac:dyDescent="0.2">
      <c r="B205" s="205"/>
      <c r="C205" s="206"/>
      <c r="D205" s="188" t="s">
        <v>158</v>
      </c>
      <c r="E205" s="207" t="s">
        <v>19</v>
      </c>
      <c r="F205" s="208" t="s">
        <v>279</v>
      </c>
      <c r="G205" s="206"/>
      <c r="H205" s="209">
        <v>25.15</v>
      </c>
      <c r="I205" s="210"/>
      <c r="J205" s="206"/>
      <c r="K205" s="206"/>
      <c r="L205" s="211"/>
      <c r="M205" s="212"/>
      <c r="N205" s="213"/>
      <c r="O205" s="213"/>
      <c r="P205" s="213"/>
      <c r="Q205" s="213"/>
      <c r="R205" s="213"/>
      <c r="S205" s="213"/>
      <c r="T205" s="214"/>
      <c r="AT205" s="215" t="s">
        <v>158</v>
      </c>
      <c r="AU205" s="215" t="s">
        <v>82</v>
      </c>
      <c r="AV205" s="14" t="s">
        <v>82</v>
      </c>
      <c r="AW205" s="14" t="s">
        <v>33</v>
      </c>
      <c r="AX205" s="14" t="s">
        <v>72</v>
      </c>
      <c r="AY205" s="215" t="s">
        <v>138</v>
      </c>
    </row>
    <row r="206" spans="2:51" s="14" customFormat="1" x14ac:dyDescent="0.2">
      <c r="B206" s="205"/>
      <c r="C206" s="206"/>
      <c r="D206" s="188" t="s">
        <v>158</v>
      </c>
      <c r="E206" s="207" t="s">
        <v>19</v>
      </c>
      <c r="F206" s="208" t="s">
        <v>280</v>
      </c>
      <c r="G206" s="206"/>
      <c r="H206" s="209">
        <v>28.35</v>
      </c>
      <c r="I206" s="210"/>
      <c r="J206" s="206"/>
      <c r="K206" s="206"/>
      <c r="L206" s="211"/>
      <c r="M206" s="212"/>
      <c r="N206" s="213"/>
      <c r="O206" s="213"/>
      <c r="P206" s="213"/>
      <c r="Q206" s="213"/>
      <c r="R206" s="213"/>
      <c r="S206" s="213"/>
      <c r="T206" s="214"/>
      <c r="AT206" s="215" t="s">
        <v>158</v>
      </c>
      <c r="AU206" s="215" t="s">
        <v>82</v>
      </c>
      <c r="AV206" s="14" t="s">
        <v>82</v>
      </c>
      <c r="AW206" s="14" t="s">
        <v>33</v>
      </c>
      <c r="AX206" s="14" t="s">
        <v>72</v>
      </c>
      <c r="AY206" s="215" t="s">
        <v>138</v>
      </c>
    </row>
    <row r="207" spans="2:51" s="14" customFormat="1" x14ac:dyDescent="0.2">
      <c r="B207" s="205"/>
      <c r="C207" s="206"/>
      <c r="D207" s="188" t="s">
        <v>158</v>
      </c>
      <c r="E207" s="207" t="s">
        <v>19</v>
      </c>
      <c r="F207" s="208" t="s">
        <v>281</v>
      </c>
      <c r="G207" s="206"/>
      <c r="H207" s="209">
        <v>45.417000000000002</v>
      </c>
      <c r="I207" s="210"/>
      <c r="J207" s="206"/>
      <c r="K207" s="206"/>
      <c r="L207" s="211"/>
      <c r="M207" s="212"/>
      <c r="N207" s="213"/>
      <c r="O207" s="213"/>
      <c r="P207" s="213"/>
      <c r="Q207" s="213"/>
      <c r="R207" s="213"/>
      <c r="S207" s="213"/>
      <c r="T207" s="214"/>
      <c r="AT207" s="215" t="s">
        <v>158</v>
      </c>
      <c r="AU207" s="215" t="s">
        <v>82</v>
      </c>
      <c r="AV207" s="14" t="s">
        <v>82</v>
      </c>
      <c r="AW207" s="14" t="s">
        <v>33</v>
      </c>
      <c r="AX207" s="14" t="s">
        <v>72</v>
      </c>
      <c r="AY207" s="215" t="s">
        <v>138</v>
      </c>
    </row>
    <row r="208" spans="2:51" s="14" customFormat="1" x14ac:dyDescent="0.2">
      <c r="B208" s="205"/>
      <c r="C208" s="206"/>
      <c r="D208" s="188" t="s">
        <v>158</v>
      </c>
      <c r="E208" s="207" t="s">
        <v>19</v>
      </c>
      <c r="F208" s="208" t="s">
        <v>282</v>
      </c>
      <c r="G208" s="206"/>
      <c r="H208" s="209">
        <v>43.052999999999997</v>
      </c>
      <c r="I208" s="210"/>
      <c r="J208" s="206"/>
      <c r="K208" s="206"/>
      <c r="L208" s="211"/>
      <c r="M208" s="212"/>
      <c r="N208" s="213"/>
      <c r="O208" s="213"/>
      <c r="P208" s="213"/>
      <c r="Q208" s="213"/>
      <c r="R208" s="213"/>
      <c r="S208" s="213"/>
      <c r="T208" s="214"/>
      <c r="AT208" s="215" t="s">
        <v>158</v>
      </c>
      <c r="AU208" s="215" t="s">
        <v>82</v>
      </c>
      <c r="AV208" s="14" t="s">
        <v>82</v>
      </c>
      <c r="AW208" s="14" t="s">
        <v>33</v>
      </c>
      <c r="AX208" s="14" t="s">
        <v>72</v>
      </c>
      <c r="AY208" s="215" t="s">
        <v>138</v>
      </c>
    </row>
    <row r="209" spans="1:65" s="14" customFormat="1" x14ac:dyDescent="0.2">
      <c r="B209" s="205"/>
      <c r="C209" s="206"/>
      <c r="D209" s="188" t="s">
        <v>158</v>
      </c>
      <c r="E209" s="207" t="s">
        <v>19</v>
      </c>
      <c r="F209" s="208" t="s">
        <v>283</v>
      </c>
      <c r="G209" s="206"/>
      <c r="H209" s="209">
        <v>51.082999999999998</v>
      </c>
      <c r="I209" s="210"/>
      <c r="J209" s="206"/>
      <c r="K209" s="206"/>
      <c r="L209" s="211"/>
      <c r="M209" s="212"/>
      <c r="N209" s="213"/>
      <c r="O209" s="213"/>
      <c r="P209" s="213"/>
      <c r="Q209" s="213"/>
      <c r="R209" s="213"/>
      <c r="S209" s="213"/>
      <c r="T209" s="214"/>
      <c r="AT209" s="215" t="s">
        <v>158</v>
      </c>
      <c r="AU209" s="215" t="s">
        <v>82</v>
      </c>
      <c r="AV209" s="14" t="s">
        <v>82</v>
      </c>
      <c r="AW209" s="14" t="s">
        <v>33</v>
      </c>
      <c r="AX209" s="14" t="s">
        <v>72</v>
      </c>
      <c r="AY209" s="215" t="s">
        <v>138</v>
      </c>
    </row>
    <row r="210" spans="1:65" s="14" customFormat="1" x14ac:dyDescent="0.2">
      <c r="B210" s="205"/>
      <c r="C210" s="206"/>
      <c r="D210" s="188" t="s">
        <v>158</v>
      </c>
      <c r="E210" s="207" t="s">
        <v>19</v>
      </c>
      <c r="F210" s="208" t="s">
        <v>284</v>
      </c>
      <c r="G210" s="206"/>
      <c r="H210" s="209">
        <v>30.196999999999999</v>
      </c>
      <c r="I210" s="210"/>
      <c r="J210" s="206"/>
      <c r="K210" s="206"/>
      <c r="L210" s="211"/>
      <c r="M210" s="212"/>
      <c r="N210" s="213"/>
      <c r="O210" s="213"/>
      <c r="P210" s="213"/>
      <c r="Q210" s="213"/>
      <c r="R210" s="213"/>
      <c r="S210" s="213"/>
      <c r="T210" s="214"/>
      <c r="AT210" s="215" t="s">
        <v>158</v>
      </c>
      <c r="AU210" s="215" t="s">
        <v>82</v>
      </c>
      <c r="AV210" s="14" t="s">
        <v>82</v>
      </c>
      <c r="AW210" s="14" t="s">
        <v>33</v>
      </c>
      <c r="AX210" s="14" t="s">
        <v>72</v>
      </c>
      <c r="AY210" s="215" t="s">
        <v>138</v>
      </c>
    </row>
    <row r="211" spans="1:65" s="14" customFormat="1" x14ac:dyDescent="0.2">
      <c r="B211" s="205"/>
      <c r="C211" s="206"/>
      <c r="D211" s="188" t="s">
        <v>158</v>
      </c>
      <c r="E211" s="207" t="s">
        <v>19</v>
      </c>
      <c r="F211" s="208" t="s">
        <v>285</v>
      </c>
      <c r="G211" s="206"/>
      <c r="H211" s="209">
        <v>14.638</v>
      </c>
      <c r="I211" s="210"/>
      <c r="J211" s="206"/>
      <c r="K211" s="206"/>
      <c r="L211" s="211"/>
      <c r="M211" s="212"/>
      <c r="N211" s="213"/>
      <c r="O211" s="213"/>
      <c r="P211" s="213"/>
      <c r="Q211" s="213"/>
      <c r="R211" s="213"/>
      <c r="S211" s="213"/>
      <c r="T211" s="214"/>
      <c r="AT211" s="215" t="s">
        <v>158</v>
      </c>
      <c r="AU211" s="215" t="s">
        <v>82</v>
      </c>
      <c r="AV211" s="14" t="s">
        <v>82</v>
      </c>
      <c r="AW211" s="14" t="s">
        <v>33</v>
      </c>
      <c r="AX211" s="14" t="s">
        <v>72</v>
      </c>
      <c r="AY211" s="215" t="s">
        <v>138</v>
      </c>
    </row>
    <row r="212" spans="1:65" s="14" customFormat="1" x14ac:dyDescent="0.2">
      <c r="B212" s="205"/>
      <c r="C212" s="206"/>
      <c r="D212" s="188" t="s">
        <v>158</v>
      </c>
      <c r="E212" s="207" t="s">
        <v>19</v>
      </c>
      <c r="F212" s="208" t="s">
        <v>286</v>
      </c>
      <c r="G212" s="206"/>
      <c r="H212" s="209">
        <v>11.718</v>
      </c>
      <c r="I212" s="210"/>
      <c r="J212" s="206"/>
      <c r="K212" s="206"/>
      <c r="L212" s="211"/>
      <c r="M212" s="212"/>
      <c r="N212" s="213"/>
      <c r="O212" s="213"/>
      <c r="P212" s="213"/>
      <c r="Q212" s="213"/>
      <c r="R212" s="213"/>
      <c r="S212" s="213"/>
      <c r="T212" s="214"/>
      <c r="AT212" s="215" t="s">
        <v>158</v>
      </c>
      <c r="AU212" s="215" t="s">
        <v>82</v>
      </c>
      <c r="AV212" s="14" t="s">
        <v>82</v>
      </c>
      <c r="AW212" s="14" t="s">
        <v>33</v>
      </c>
      <c r="AX212" s="14" t="s">
        <v>72</v>
      </c>
      <c r="AY212" s="215" t="s">
        <v>138</v>
      </c>
    </row>
    <row r="213" spans="1:65" s="15" customFormat="1" x14ac:dyDescent="0.2">
      <c r="B213" s="216"/>
      <c r="C213" s="217"/>
      <c r="D213" s="188" t="s">
        <v>158</v>
      </c>
      <c r="E213" s="218" t="s">
        <v>19</v>
      </c>
      <c r="F213" s="219" t="s">
        <v>214</v>
      </c>
      <c r="G213" s="217"/>
      <c r="H213" s="220">
        <v>987.10800000000006</v>
      </c>
      <c r="I213" s="221"/>
      <c r="J213" s="217"/>
      <c r="K213" s="217"/>
      <c r="L213" s="222"/>
      <c r="M213" s="223"/>
      <c r="N213" s="224"/>
      <c r="O213" s="224"/>
      <c r="P213" s="224"/>
      <c r="Q213" s="224"/>
      <c r="R213" s="224"/>
      <c r="S213" s="224"/>
      <c r="T213" s="225"/>
      <c r="AT213" s="226" t="s">
        <v>158</v>
      </c>
      <c r="AU213" s="226" t="s">
        <v>82</v>
      </c>
      <c r="AV213" s="15" t="s">
        <v>146</v>
      </c>
      <c r="AW213" s="15" t="s">
        <v>33</v>
      </c>
      <c r="AX213" s="15" t="s">
        <v>80</v>
      </c>
      <c r="AY213" s="226" t="s">
        <v>138</v>
      </c>
    </row>
    <row r="214" spans="1:65" s="2" customFormat="1" ht="44.25" customHeight="1" x14ac:dyDescent="0.2">
      <c r="A214" s="36"/>
      <c r="B214" s="37"/>
      <c r="C214" s="175" t="s">
        <v>8</v>
      </c>
      <c r="D214" s="175" t="s">
        <v>141</v>
      </c>
      <c r="E214" s="176" t="s">
        <v>287</v>
      </c>
      <c r="F214" s="177" t="s">
        <v>288</v>
      </c>
      <c r="G214" s="178" t="s">
        <v>154</v>
      </c>
      <c r="H214" s="179">
        <v>63.752000000000002</v>
      </c>
      <c r="I214" s="180">
        <v>1350</v>
      </c>
      <c r="J214" s="181">
        <f>ROUND(I214*H214,2)</f>
        <v>86065.2</v>
      </c>
      <c r="K214" s="177" t="s">
        <v>19</v>
      </c>
      <c r="L214" s="41"/>
      <c r="M214" s="182" t="s">
        <v>19</v>
      </c>
      <c r="N214" s="183" t="s">
        <v>43</v>
      </c>
      <c r="O214" s="66"/>
      <c r="P214" s="184">
        <f>O214*H214</f>
        <v>0</v>
      </c>
      <c r="Q214" s="184">
        <v>2.9499999999999998E-2</v>
      </c>
      <c r="R214" s="184">
        <f>Q214*H214</f>
        <v>1.880684</v>
      </c>
      <c r="S214" s="184">
        <v>0</v>
      </c>
      <c r="T214" s="185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86" t="s">
        <v>146</v>
      </c>
      <c r="AT214" s="186" t="s">
        <v>141</v>
      </c>
      <c r="AU214" s="186" t="s">
        <v>82</v>
      </c>
      <c r="AY214" s="19" t="s">
        <v>138</v>
      </c>
      <c r="BE214" s="187">
        <f>IF(N214="základní",J214,0)</f>
        <v>86065.2</v>
      </c>
      <c r="BF214" s="187">
        <f>IF(N214="snížená",J214,0)</f>
        <v>0</v>
      </c>
      <c r="BG214" s="187">
        <f>IF(N214="zákl. přenesená",J214,0)</f>
        <v>0</v>
      </c>
      <c r="BH214" s="187">
        <f>IF(N214="sníž. přenesená",J214,0)</f>
        <v>0</v>
      </c>
      <c r="BI214" s="187">
        <f>IF(N214="nulová",J214,0)</f>
        <v>0</v>
      </c>
      <c r="BJ214" s="19" t="s">
        <v>80</v>
      </c>
      <c r="BK214" s="187">
        <f>ROUND(I214*H214,2)</f>
        <v>86065.2</v>
      </c>
      <c r="BL214" s="19" t="s">
        <v>146</v>
      </c>
      <c r="BM214" s="186" t="s">
        <v>289</v>
      </c>
    </row>
    <row r="215" spans="1:65" s="2" customFormat="1" ht="38.4" x14ac:dyDescent="0.2">
      <c r="A215" s="36"/>
      <c r="B215" s="37"/>
      <c r="C215" s="38"/>
      <c r="D215" s="188" t="s">
        <v>148</v>
      </c>
      <c r="E215" s="38"/>
      <c r="F215" s="189" t="s">
        <v>290</v>
      </c>
      <c r="G215" s="38"/>
      <c r="H215" s="38"/>
      <c r="I215" s="190"/>
      <c r="J215" s="38"/>
      <c r="K215" s="38"/>
      <c r="L215" s="41"/>
      <c r="M215" s="191"/>
      <c r="N215" s="192"/>
      <c r="O215" s="66"/>
      <c r="P215" s="66"/>
      <c r="Q215" s="66"/>
      <c r="R215" s="66"/>
      <c r="S215" s="66"/>
      <c r="T215" s="67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9" t="s">
        <v>148</v>
      </c>
      <c r="AU215" s="19" t="s">
        <v>82</v>
      </c>
    </row>
    <row r="216" spans="1:65" s="13" customFormat="1" x14ac:dyDescent="0.2">
      <c r="B216" s="195"/>
      <c r="C216" s="196"/>
      <c r="D216" s="188" t="s">
        <v>158</v>
      </c>
      <c r="E216" s="197" t="s">
        <v>19</v>
      </c>
      <c r="F216" s="198" t="s">
        <v>291</v>
      </c>
      <c r="G216" s="196"/>
      <c r="H216" s="197" t="s">
        <v>19</v>
      </c>
      <c r="I216" s="199"/>
      <c r="J216" s="196"/>
      <c r="K216" s="196"/>
      <c r="L216" s="200"/>
      <c r="M216" s="201"/>
      <c r="N216" s="202"/>
      <c r="O216" s="202"/>
      <c r="P216" s="202"/>
      <c r="Q216" s="202"/>
      <c r="R216" s="202"/>
      <c r="S216" s="202"/>
      <c r="T216" s="203"/>
      <c r="AT216" s="204" t="s">
        <v>158</v>
      </c>
      <c r="AU216" s="204" t="s">
        <v>82</v>
      </c>
      <c r="AV216" s="13" t="s">
        <v>80</v>
      </c>
      <c r="AW216" s="13" t="s">
        <v>33</v>
      </c>
      <c r="AX216" s="13" t="s">
        <v>72</v>
      </c>
      <c r="AY216" s="204" t="s">
        <v>138</v>
      </c>
    </row>
    <row r="217" spans="1:65" s="14" customFormat="1" x14ac:dyDescent="0.2">
      <c r="B217" s="205"/>
      <c r="C217" s="206"/>
      <c r="D217" s="188" t="s">
        <v>158</v>
      </c>
      <c r="E217" s="207" t="s">
        <v>19</v>
      </c>
      <c r="F217" s="208" t="s">
        <v>292</v>
      </c>
      <c r="G217" s="206"/>
      <c r="H217" s="209">
        <v>63.752000000000002</v>
      </c>
      <c r="I217" s="210"/>
      <c r="J217" s="206"/>
      <c r="K217" s="206"/>
      <c r="L217" s="211"/>
      <c r="M217" s="212"/>
      <c r="N217" s="213"/>
      <c r="O217" s="213"/>
      <c r="P217" s="213"/>
      <c r="Q217" s="213"/>
      <c r="R217" s="213"/>
      <c r="S217" s="213"/>
      <c r="T217" s="214"/>
      <c r="AT217" s="215" t="s">
        <v>158</v>
      </c>
      <c r="AU217" s="215" t="s">
        <v>82</v>
      </c>
      <c r="AV217" s="14" t="s">
        <v>82</v>
      </c>
      <c r="AW217" s="14" t="s">
        <v>33</v>
      </c>
      <c r="AX217" s="14" t="s">
        <v>80</v>
      </c>
      <c r="AY217" s="215" t="s">
        <v>138</v>
      </c>
    </row>
    <row r="218" spans="1:65" s="2" customFormat="1" ht="24.15" customHeight="1" x14ac:dyDescent="0.2">
      <c r="A218" s="36"/>
      <c r="B218" s="37"/>
      <c r="C218" s="175" t="s">
        <v>293</v>
      </c>
      <c r="D218" s="175" t="s">
        <v>141</v>
      </c>
      <c r="E218" s="176" t="s">
        <v>294</v>
      </c>
      <c r="F218" s="177" t="s">
        <v>295</v>
      </c>
      <c r="G218" s="178" t="s">
        <v>144</v>
      </c>
      <c r="H218" s="179">
        <v>2</v>
      </c>
      <c r="I218" s="180">
        <v>850</v>
      </c>
      <c r="J218" s="181">
        <f>ROUND(I218*H218,2)</f>
        <v>1700</v>
      </c>
      <c r="K218" s="177" t="s">
        <v>145</v>
      </c>
      <c r="L218" s="41"/>
      <c r="M218" s="182" t="s">
        <v>19</v>
      </c>
      <c r="N218" s="183" t="s">
        <v>43</v>
      </c>
      <c r="O218" s="66"/>
      <c r="P218" s="184">
        <f>O218*H218</f>
        <v>0</v>
      </c>
      <c r="Q218" s="184">
        <v>1.7770000000000001E-2</v>
      </c>
      <c r="R218" s="184">
        <f>Q218*H218</f>
        <v>3.5540000000000002E-2</v>
      </c>
      <c r="S218" s="184">
        <v>0</v>
      </c>
      <c r="T218" s="185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86" t="s">
        <v>146</v>
      </c>
      <c r="AT218" s="186" t="s">
        <v>141</v>
      </c>
      <c r="AU218" s="186" t="s">
        <v>82</v>
      </c>
      <c r="AY218" s="19" t="s">
        <v>138</v>
      </c>
      <c r="BE218" s="187">
        <f>IF(N218="základní",J218,0)</f>
        <v>1700</v>
      </c>
      <c r="BF218" s="187">
        <f>IF(N218="snížená",J218,0)</f>
        <v>0</v>
      </c>
      <c r="BG218" s="187">
        <f>IF(N218="zákl. přenesená",J218,0)</f>
        <v>0</v>
      </c>
      <c r="BH218" s="187">
        <f>IF(N218="sníž. přenesená",J218,0)</f>
        <v>0</v>
      </c>
      <c r="BI218" s="187">
        <f>IF(N218="nulová",J218,0)</f>
        <v>0</v>
      </c>
      <c r="BJ218" s="19" t="s">
        <v>80</v>
      </c>
      <c r="BK218" s="187">
        <f>ROUND(I218*H218,2)</f>
        <v>1700</v>
      </c>
      <c r="BL218" s="19" t="s">
        <v>146</v>
      </c>
      <c r="BM218" s="186" t="s">
        <v>296</v>
      </c>
    </row>
    <row r="219" spans="1:65" s="2" customFormat="1" ht="28.8" x14ac:dyDescent="0.2">
      <c r="A219" s="36"/>
      <c r="B219" s="37"/>
      <c r="C219" s="38"/>
      <c r="D219" s="188" t="s">
        <v>148</v>
      </c>
      <c r="E219" s="38"/>
      <c r="F219" s="189" t="s">
        <v>297</v>
      </c>
      <c r="G219" s="38"/>
      <c r="H219" s="38"/>
      <c r="I219" s="190"/>
      <c r="J219" s="38"/>
      <c r="K219" s="38"/>
      <c r="L219" s="41"/>
      <c r="M219" s="191"/>
      <c r="N219" s="192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9" t="s">
        <v>148</v>
      </c>
      <c r="AU219" s="19" t="s">
        <v>82</v>
      </c>
    </row>
    <row r="220" spans="1:65" s="2" customFormat="1" x14ac:dyDescent="0.2">
      <c r="A220" s="36"/>
      <c r="B220" s="37"/>
      <c r="C220" s="38"/>
      <c r="D220" s="193" t="s">
        <v>150</v>
      </c>
      <c r="E220" s="38"/>
      <c r="F220" s="194" t="s">
        <v>298</v>
      </c>
      <c r="G220" s="38"/>
      <c r="H220" s="38"/>
      <c r="I220" s="190"/>
      <c r="J220" s="38"/>
      <c r="K220" s="38"/>
      <c r="L220" s="41"/>
      <c r="M220" s="191"/>
      <c r="N220" s="192"/>
      <c r="O220" s="66"/>
      <c r="P220" s="66"/>
      <c r="Q220" s="66"/>
      <c r="R220" s="66"/>
      <c r="S220" s="66"/>
      <c r="T220" s="67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9" t="s">
        <v>150</v>
      </c>
      <c r="AU220" s="19" t="s">
        <v>82</v>
      </c>
    </row>
    <row r="221" spans="1:65" s="13" customFormat="1" x14ac:dyDescent="0.2">
      <c r="B221" s="195"/>
      <c r="C221" s="196"/>
      <c r="D221" s="188" t="s">
        <v>158</v>
      </c>
      <c r="E221" s="197" t="s">
        <v>19</v>
      </c>
      <c r="F221" s="198" t="s">
        <v>299</v>
      </c>
      <c r="G221" s="196"/>
      <c r="H221" s="197" t="s">
        <v>19</v>
      </c>
      <c r="I221" s="199"/>
      <c r="J221" s="196"/>
      <c r="K221" s="196"/>
      <c r="L221" s="200"/>
      <c r="M221" s="201"/>
      <c r="N221" s="202"/>
      <c r="O221" s="202"/>
      <c r="P221" s="202"/>
      <c r="Q221" s="202"/>
      <c r="R221" s="202"/>
      <c r="S221" s="202"/>
      <c r="T221" s="203"/>
      <c r="AT221" s="204" t="s">
        <v>158</v>
      </c>
      <c r="AU221" s="204" t="s">
        <v>82</v>
      </c>
      <c r="AV221" s="13" t="s">
        <v>80</v>
      </c>
      <c r="AW221" s="13" t="s">
        <v>33</v>
      </c>
      <c r="AX221" s="13" t="s">
        <v>72</v>
      </c>
      <c r="AY221" s="204" t="s">
        <v>138</v>
      </c>
    </row>
    <row r="222" spans="1:65" s="14" customFormat="1" x14ac:dyDescent="0.2">
      <c r="B222" s="205"/>
      <c r="C222" s="206"/>
      <c r="D222" s="188" t="s">
        <v>158</v>
      </c>
      <c r="E222" s="207" t="s">
        <v>19</v>
      </c>
      <c r="F222" s="208" t="s">
        <v>300</v>
      </c>
      <c r="G222" s="206"/>
      <c r="H222" s="209">
        <v>2</v>
      </c>
      <c r="I222" s="210"/>
      <c r="J222" s="206"/>
      <c r="K222" s="206"/>
      <c r="L222" s="211"/>
      <c r="M222" s="212"/>
      <c r="N222" s="213"/>
      <c r="O222" s="213"/>
      <c r="P222" s="213"/>
      <c r="Q222" s="213"/>
      <c r="R222" s="213"/>
      <c r="S222" s="213"/>
      <c r="T222" s="214"/>
      <c r="AT222" s="215" t="s">
        <v>158</v>
      </c>
      <c r="AU222" s="215" t="s">
        <v>82</v>
      </c>
      <c r="AV222" s="14" t="s">
        <v>82</v>
      </c>
      <c r="AW222" s="14" t="s">
        <v>33</v>
      </c>
      <c r="AX222" s="14" t="s">
        <v>80</v>
      </c>
      <c r="AY222" s="215" t="s">
        <v>138</v>
      </c>
    </row>
    <row r="223" spans="1:65" s="2" customFormat="1" ht="24.15" customHeight="1" x14ac:dyDescent="0.2">
      <c r="A223" s="36"/>
      <c r="B223" s="37"/>
      <c r="C223" s="227" t="s">
        <v>301</v>
      </c>
      <c r="D223" s="227" t="s">
        <v>302</v>
      </c>
      <c r="E223" s="228" t="s">
        <v>303</v>
      </c>
      <c r="F223" s="229" t="s">
        <v>304</v>
      </c>
      <c r="G223" s="230" t="s">
        <v>144</v>
      </c>
      <c r="H223" s="231">
        <v>2</v>
      </c>
      <c r="I223" s="232">
        <v>1520</v>
      </c>
      <c r="J223" s="233">
        <f>ROUND(I223*H223,2)</f>
        <v>3040</v>
      </c>
      <c r="K223" s="229" t="s">
        <v>145</v>
      </c>
      <c r="L223" s="234"/>
      <c r="M223" s="235" t="s">
        <v>19</v>
      </c>
      <c r="N223" s="236" t="s">
        <v>43</v>
      </c>
      <c r="O223" s="66"/>
      <c r="P223" s="184">
        <f>O223*H223</f>
        <v>0</v>
      </c>
      <c r="Q223" s="184">
        <v>1.225E-2</v>
      </c>
      <c r="R223" s="184">
        <f>Q223*H223</f>
        <v>2.4500000000000001E-2</v>
      </c>
      <c r="S223" s="184">
        <v>0</v>
      </c>
      <c r="T223" s="185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86" t="s">
        <v>222</v>
      </c>
      <c r="AT223" s="186" t="s">
        <v>302</v>
      </c>
      <c r="AU223" s="186" t="s">
        <v>82</v>
      </c>
      <c r="AY223" s="19" t="s">
        <v>138</v>
      </c>
      <c r="BE223" s="187">
        <f>IF(N223="základní",J223,0)</f>
        <v>3040</v>
      </c>
      <c r="BF223" s="187">
        <f>IF(N223="snížená",J223,0)</f>
        <v>0</v>
      </c>
      <c r="BG223" s="187">
        <f>IF(N223="zákl. přenesená",J223,0)</f>
        <v>0</v>
      </c>
      <c r="BH223" s="187">
        <f>IF(N223="sníž. přenesená",J223,0)</f>
        <v>0</v>
      </c>
      <c r="BI223" s="187">
        <f>IF(N223="nulová",J223,0)</f>
        <v>0</v>
      </c>
      <c r="BJ223" s="19" t="s">
        <v>80</v>
      </c>
      <c r="BK223" s="187">
        <f>ROUND(I223*H223,2)</f>
        <v>3040</v>
      </c>
      <c r="BL223" s="19" t="s">
        <v>146</v>
      </c>
      <c r="BM223" s="186" t="s">
        <v>305</v>
      </c>
    </row>
    <row r="224" spans="1:65" s="2" customFormat="1" ht="19.2" x14ac:dyDescent="0.2">
      <c r="A224" s="36"/>
      <c r="B224" s="37"/>
      <c r="C224" s="38"/>
      <c r="D224" s="188" t="s">
        <v>148</v>
      </c>
      <c r="E224" s="38"/>
      <c r="F224" s="189" t="s">
        <v>304</v>
      </c>
      <c r="G224" s="38"/>
      <c r="H224" s="38"/>
      <c r="I224" s="190"/>
      <c r="J224" s="38"/>
      <c r="K224" s="38"/>
      <c r="L224" s="41"/>
      <c r="M224" s="191"/>
      <c r="N224" s="192"/>
      <c r="O224" s="66"/>
      <c r="P224" s="66"/>
      <c r="Q224" s="66"/>
      <c r="R224" s="66"/>
      <c r="S224" s="66"/>
      <c r="T224" s="67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9" t="s">
        <v>148</v>
      </c>
      <c r="AU224" s="19" t="s">
        <v>82</v>
      </c>
    </row>
    <row r="225" spans="1:65" s="12" customFormat="1" ht="22.8" customHeight="1" x14ac:dyDescent="0.25">
      <c r="B225" s="159"/>
      <c r="C225" s="160"/>
      <c r="D225" s="161" t="s">
        <v>71</v>
      </c>
      <c r="E225" s="173" t="s">
        <v>228</v>
      </c>
      <c r="F225" s="173" t="s">
        <v>306</v>
      </c>
      <c r="G225" s="160"/>
      <c r="H225" s="160"/>
      <c r="I225" s="163"/>
      <c r="J225" s="174">
        <f>BK225</f>
        <v>26564</v>
      </c>
      <c r="K225" s="160"/>
      <c r="L225" s="165"/>
      <c r="M225" s="166"/>
      <c r="N225" s="167"/>
      <c r="O225" s="167"/>
      <c r="P225" s="168">
        <f>SUM(P226:P269)</f>
        <v>0</v>
      </c>
      <c r="Q225" s="167"/>
      <c r="R225" s="168">
        <f>SUM(R226:R269)</f>
        <v>4.3499999999999997E-3</v>
      </c>
      <c r="S225" s="167"/>
      <c r="T225" s="169">
        <f>SUM(T226:T269)</f>
        <v>1.2770000000000001</v>
      </c>
      <c r="AR225" s="170" t="s">
        <v>80</v>
      </c>
      <c r="AT225" s="171" t="s">
        <v>71</v>
      </c>
      <c r="AU225" s="171" t="s">
        <v>80</v>
      </c>
      <c r="AY225" s="170" t="s">
        <v>138</v>
      </c>
      <c r="BK225" s="172">
        <f>SUM(BK226:BK269)</f>
        <v>26564</v>
      </c>
    </row>
    <row r="226" spans="1:65" s="2" customFormat="1" ht="16.5" customHeight="1" x14ac:dyDescent="0.2">
      <c r="A226" s="36"/>
      <c r="B226" s="37"/>
      <c r="C226" s="175" t="s">
        <v>307</v>
      </c>
      <c r="D226" s="175" t="s">
        <v>141</v>
      </c>
      <c r="E226" s="176" t="s">
        <v>308</v>
      </c>
      <c r="F226" s="177" t="s">
        <v>309</v>
      </c>
      <c r="G226" s="178" t="s">
        <v>310</v>
      </c>
      <c r="H226" s="179">
        <v>2</v>
      </c>
      <c r="I226" s="180">
        <v>2600</v>
      </c>
      <c r="J226" s="181">
        <f>ROUND(I226*H226,2)</f>
        <v>5200</v>
      </c>
      <c r="K226" s="177" t="s">
        <v>19</v>
      </c>
      <c r="L226" s="41"/>
      <c r="M226" s="182" t="s">
        <v>19</v>
      </c>
      <c r="N226" s="183" t="s">
        <v>43</v>
      </c>
      <c r="O226" s="66"/>
      <c r="P226" s="184">
        <f>O226*H226</f>
        <v>0</v>
      </c>
      <c r="Q226" s="184">
        <v>0</v>
      </c>
      <c r="R226" s="184">
        <f>Q226*H226</f>
        <v>0</v>
      </c>
      <c r="S226" s="184">
        <v>0</v>
      </c>
      <c r="T226" s="185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86" t="s">
        <v>146</v>
      </c>
      <c r="AT226" s="186" t="s">
        <v>141</v>
      </c>
      <c r="AU226" s="186" t="s">
        <v>82</v>
      </c>
      <c r="AY226" s="19" t="s">
        <v>138</v>
      </c>
      <c r="BE226" s="187">
        <f>IF(N226="základní",J226,0)</f>
        <v>5200</v>
      </c>
      <c r="BF226" s="187">
        <f>IF(N226="snížená",J226,0)</f>
        <v>0</v>
      </c>
      <c r="BG226" s="187">
        <f>IF(N226="zákl. přenesená",J226,0)</f>
        <v>0</v>
      </c>
      <c r="BH226" s="187">
        <f>IF(N226="sníž. přenesená",J226,0)</f>
        <v>0</v>
      </c>
      <c r="BI226" s="187">
        <f>IF(N226="nulová",J226,0)</f>
        <v>0</v>
      </c>
      <c r="BJ226" s="19" t="s">
        <v>80</v>
      </c>
      <c r="BK226" s="187">
        <f>ROUND(I226*H226,2)</f>
        <v>5200</v>
      </c>
      <c r="BL226" s="19" t="s">
        <v>146</v>
      </c>
      <c r="BM226" s="186" t="s">
        <v>311</v>
      </c>
    </row>
    <row r="227" spans="1:65" s="2" customFormat="1" x14ac:dyDescent="0.2">
      <c r="A227" s="36"/>
      <c r="B227" s="37"/>
      <c r="C227" s="38"/>
      <c r="D227" s="188" t="s">
        <v>148</v>
      </c>
      <c r="E227" s="38"/>
      <c r="F227" s="189" t="s">
        <v>309</v>
      </c>
      <c r="G227" s="38"/>
      <c r="H227" s="38"/>
      <c r="I227" s="190"/>
      <c r="J227" s="38"/>
      <c r="K227" s="38"/>
      <c r="L227" s="41"/>
      <c r="M227" s="191"/>
      <c r="N227" s="192"/>
      <c r="O227" s="66"/>
      <c r="P227" s="66"/>
      <c r="Q227" s="66"/>
      <c r="R227" s="66"/>
      <c r="S227" s="66"/>
      <c r="T227" s="67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9" t="s">
        <v>148</v>
      </c>
      <c r="AU227" s="19" t="s">
        <v>82</v>
      </c>
    </row>
    <row r="228" spans="1:65" s="14" customFormat="1" x14ac:dyDescent="0.2">
      <c r="B228" s="205"/>
      <c r="C228" s="206"/>
      <c r="D228" s="188" t="s">
        <v>158</v>
      </c>
      <c r="E228" s="207" t="s">
        <v>19</v>
      </c>
      <c r="F228" s="208" t="s">
        <v>312</v>
      </c>
      <c r="G228" s="206"/>
      <c r="H228" s="209">
        <v>2</v>
      </c>
      <c r="I228" s="210"/>
      <c r="J228" s="206"/>
      <c r="K228" s="206"/>
      <c r="L228" s="211"/>
      <c r="M228" s="212"/>
      <c r="N228" s="213"/>
      <c r="O228" s="213"/>
      <c r="P228" s="213"/>
      <c r="Q228" s="213"/>
      <c r="R228" s="213"/>
      <c r="S228" s="213"/>
      <c r="T228" s="214"/>
      <c r="AT228" s="215" t="s">
        <v>158</v>
      </c>
      <c r="AU228" s="215" t="s">
        <v>82</v>
      </c>
      <c r="AV228" s="14" t="s">
        <v>82</v>
      </c>
      <c r="AW228" s="14" t="s">
        <v>33</v>
      </c>
      <c r="AX228" s="14" t="s">
        <v>80</v>
      </c>
      <c r="AY228" s="215" t="s">
        <v>138</v>
      </c>
    </row>
    <row r="229" spans="1:65" s="2" customFormat="1" ht="24.15" customHeight="1" x14ac:dyDescent="0.2">
      <c r="A229" s="36"/>
      <c r="B229" s="37"/>
      <c r="C229" s="175" t="s">
        <v>313</v>
      </c>
      <c r="D229" s="175" t="s">
        <v>141</v>
      </c>
      <c r="E229" s="176" t="s">
        <v>314</v>
      </c>
      <c r="F229" s="177" t="s">
        <v>315</v>
      </c>
      <c r="G229" s="178" t="s">
        <v>144</v>
      </c>
      <c r="H229" s="179">
        <v>15</v>
      </c>
      <c r="I229" s="180">
        <v>130</v>
      </c>
      <c r="J229" s="181">
        <f>ROUND(I229*H229,2)</f>
        <v>1950</v>
      </c>
      <c r="K229" s="177" t="s">
        <v>145</v>
      </c>
      <c r="L229" s="41"/>
      <c r="M229" s="182" t="s">
        <v>19</v>
      </c>
      <c r="N229" s="183" t="s">
        <v>43</v>
      </c>
      <c r="O229" s="66"/>
      <c r="P229" s="184">
        <f>O229*H229</f>
        <v>0</v>
      </c>
      <c r="Q229" s="184">
        <v>2.3000000000000001E-4</v>
      </c>
      <c r="R229" s="184">
        <f>Q229*H229</f>
        <v>3.4499999999999999E-3</v>
      </c>
      <c r="S229" s="184">
        <v>0</v>
      </c>
      <c r="T229" s="185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86" t="s">
        <v>146</v>
      </c>
      <c r="AT229" s="186" t="s">
        <v>141</v>
      </c>
      <c r="AU229" s="186" t="s">
        <v>82</v>
      </c>
      <c r="AY229" s="19" t="s">
        <v>138</v>
      </c>
      <c r="BE229" s="187">
        <f>IF(N229="základní",J229,0)</f>
        <v>1950</v>
      </c>
      <c r="BF229" s="187">
        <f>IF(N229="snížená",J229,0)</f>
        <v>0</v>
      </c>
      <c r="BG229" s="187">
        <f>IF(N229="zákl. přenesená",J229,0)</f>
        <v>0</v>
      </c>
      <c r="BH229" s="187">
        <f>IF(N229="sníž. přenesená",J229,0)</f>
        <v>0</v>
      </c>
      <c r="BI229" s="187">
        <f>IF(N229="nulová",J229,0)</f>
        <v>0</v>
      </c>
      <c r="BJ229" s="19" t="s">
        <v>80</v>
      </c>
      <c r="BK229" s="187">
        <f>ROUND(I229*H229,2)</f>
        <v>1950</v>
      </c>
      <c r="BL229" s="19" t="s">
        <v>146</v>
      </c>
      <c r="BM229" s="186" t="s">
        <v>316</v>
      </c>
    </row>
    <row r="230" spans="1:65" s="2" customFormat="1" ht="19.2" x14ac:dyDescent="0.2">
      <c r="A230" s="36"/>
      <c r="B230" s="37"/>
      <c r="C230" s="38"/>
      <c r="D230" s="188" t="s">
        <v>148</v>
      </c>
      <c r="E230" s="38"/>
      <c r="F230" s="189" t="s">
        <v>317</v>
      </c>
      <c r="G230" s="38"/>
      <c r="H230" s="38"/>
      <c r="I230" s="190"/>
      <c r="J230" s="38"/>
      <c r="K230" s="38"/>
      <c r="L230" s="41"/>
      <c r="M230" s="191"/>
      <c r="N230" s="192"/>
      <c r="O230" s="66"/>
      <c r="P230" s="66"/>
      <c r="Q230" s="66"/>
      <c r="R230" s="66"/>
      <c r="S230" s="66"/>
      <c r="T230" s="67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9" t="s">
        <v>148</v>
      </c>
      <c r="AU230" s="19" t="s">
        <v>82</v>
      </c>
    </row>
    <row r="231" spans="1:65" s="2" customFormat="1" x14ac:dyDescent="0.2">
      <c r="A231" s="36"/>
      <c r="B231" s="37"/>
      <c r="C231" s="38"/>
      <c r="D231" s="193" t="s">
        <v>150</v>
      </c>
      <c r="E231" s="38"/>
      <c r="F231" s="194" t="s">
        <v>318</v>
      </c>
      <c r="G231" s="38"/>
      <c r="H231" s="38"/>
      <c r="I231" s="190"/>
      <c r="J231" s="38"/>
      <c r="K231" s="38"/>
      <c r="L231" s="41"/>
      <c r="M231" s="191"/>
      <c r="N231" s="192"/>
      <c r="O231" s="66"/>
      <c r="P231" s="66"/>
      <c r="Q231" s="66"/>
      <c r="R231" s="66"/>
      <c r="S231" s="66"/>
      <c r="T231" s="67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9" t="s">
        <v>150</v>
      </c>
      <c r="AU231" s="19" t="s">
        <v>82</v>
      </c>
    </row>
    <row r="232" spans="1:65" s="14" customFormat="1" x14ac:dyDescent="0.2">
      <c r="B232" s="205"/>
      <c r="C232" s="206"/>
      <c r="D232" s="188" t="s">
        <v>158</v>
      </c>
      <c r="E232" s="207" t="s">
        <v>19</v>
      </c>
      <c r="F232" s="208" t="s">
        <v>319</v>
      </c>
      <c r="G232" s="206"/>
      <c r="H232" s="209">
        <v>10</v>
      </c>
      <c r="I232" s="210"/>
      <c r="J232" s="206"/>
      <c r="K232" s="206"/>
      <c r="L232" s="211"/>
      <c r="M232" s="212"/>
      <c r="N232" s="213"/>
      <c r="O232" s="213"/>
      <c r="P232" s="213"/>
      <c r="Q232" s="213"/>
      <c r="R232" s="213"/>
      <c r="S232" s="213"/>
      <c r="T232" s="214"/>
      <c r="AT232" s="215" t="s">
        <v>158</v>
      </c>
      <c r="AU232" s="215" t="s">
        <v>82</v>
      </c>
      <c r="AV232" s="14" t="s">
        <v>82</v>
      </c>
      <c r="AW232" s="14" t="s">
        <v>33</v>
      </c>
      <c r="AX232" s="14" t="s">
        <v>72</v>
      </c>
      <c r="AY232" s="215" t="s">
        <v>138</v>
      </c>
    </row>
    <row r="233" spans="1:65" s="14" customFormat="1" x14ac:dyDescent="0.2">
      <c r="B233" s="205"/>
      <c r="C233" s="206"/>
      <c r="D233" s="188" t="s">
        <v>158</v>
      </c>
      <c r="E233" s="207" t="s">
        <v>19</v>
      </c>
      <c r="F233" s="208" t="s">
        <v>320</v>
      </c>
      <c r="G233" s="206"/>
      <c r="H233" s="209">
        <v>3</v>
      </c>
      <c r="I233" s="210"/>
      <c r="J233" s="206"/>
      <c r="K233" s="206"/>
      <c r="L233" s="211"/>
      <c r="M233" s="212"/>
      <c r="N233" s="213"/>
      <c r="O233" s="213"/>
      <c r="P233" s="213"/>
      <c r="Q233" s="213"/>
      <c r="R233" s="213"/>
      <c r="S233" s="213"/>
      <c r="T233" s="214"/>
      <c r="AT233" s="215" t="s">
        <v>158</v>
      </c>
      <c r="AU233" s="215" t="s">
        <v>82</v>
      </c>
      <c r="AV233" s="14" t="s">
        <v>82</v>
      </c>
      <c r="AW233" s="14" t="s">
        <v>33</v>
      </c>
      <c r="AX233" s="14" t="s">
        <v>72</v>
      </c>
      <c r="AY233" s="215" t="s">
        <v>138</v>
      </c>
    </row>
    <row r="234" spans="1:65" s="14" customFormat="1" x14ac:dyDescent="0.2">
      <c r="B234" s="205"/>
      <c r="C234" s="206"/>
      <c r="D234" s="188" t="s">
        <v>158</v>
      </c>
      <c r="E234" s="207" t="s">
        <v>19</v>
      </c>
      <c r="F234" s="208" t="s">
        <v>321</v>
      </c>
      <c r="G234" s="206"/>
      <c r="H234" s="209">
        <v>2</v>
      </c>
      <c r="I234" s="210"/>
      <c r="J234" s="206"/>
      <c r="K234" s="206"/>
      <c r="L234" s="211"/>
      <c r="M234" s="212"/>
      <c r="N234" s="213"/>
      <c r="O234" s="213"/>
      <c r="P234" s="213"/>
      <c r="Q234" s="213"/>
      <c r="R234" s="213"/>
      <c r="S234" s="213"/>
      <c r="T234" s="214"/>
      <c r="AT234" s="215" t="s">
        <v>158</v>
      </c>
      <c r="AU234" s="215" t="s">
        <v>82</v>
      </c>
      <c r="AV234" s="14" t="s">
        <v>82</v>
      </c>
      <c r="AW234" s="14" t="s">
        <v>33</v>
      </c>
      <c r="AX234" s="14" t="s">
        <v>72</v>
      </c>
      <c r="AY234" s="215" t="s">
        <v>138</v>
      </c>
    </row>
    <row r="235" spans="1:65" s="15" customFormat="1" x14ac:dyDescent="0.2">
      <c r="B235" s="216"/>
      <c r="C235" s="217"/>
      <c r="D235" s="188" t="s">
        <v>158</v>
      </c>
      <c r="E235" s="218" t="s">
        <v>19</v>
      </c>
      <c r="F235" s="219" t="s">
        <v>214</v>
      </c>
      <c r="G235" s="217"/>
      <c r="H235" s="220">
        <v>15</v>
      </c>
      <c r="I235" s="221"/>
      <c r="J235" s="217"/>
      <c r="K235" s="217"/>
      <c r="L235" s="222"/>
      <c r="M235" s="223"/>
      <c r="N235" s="224"/>
      <c r="O235" s="224"/>
      <c r="P235" s="224"/>
      <c r="Q235" s="224"/>
      <c r="R235" s="224"/>
      <c r="S235" s="224"/>
      <c r="T235" s="225"/>
      <c r="AT235" s="226" t="s">
        <v>158</v>
      </c>
      <c r="AU235" s="226" t="s">
        <v>82</v>
      </c>
      <c r="AV235" s="15" t="s">
        <v>146</v>
      </c>
      <c r="AW235" s="15" t="s">
        <v>33</v>
      </c>
      <c r="AX235" s="15" t="s">
        <v>80</v>
      </c>
      <c r="AY235" s="226" t="s">
        <v>138</v>
      </c>
    </row>
    <row r="236" spans="1:65" s="2" customFormat="1" ht="16.5" customHeight="1" x14ac:dyDescent="0.2">
      <c r="A236" s="36"/>
      <c r="B236" s="37"/>
      <c r="C236" s="227" t="s">
        <v>322</v>
      </c>
      <c r="D236" s="227" t="s">
        <v>302</v>
      </c>
      <c r="E236" s="228" t="s">
        <v>323</v>
      </c>
      <c r="F236" s="229" t="s">
        <v>324</v>
      </c>
      <c r="G236" s="230" t="s">
        <v>144</v>
      </c>
      <c r="H236" s="231">
        <v>10</v>
      </c>
      <c r="I236" s="232">
        <v>625</v>
      </c>
      <c r="J236" s="233">
        <f>ROUND(I236*H236,2)</f>
        <v>6250</v>
      </c>
      <c r="K236" s="229" t="s">
        <v>19</v>
      </c>
      <c r="L236" s="234"/>
      <c r="M236" s="235" t="s">
        <v>19</v>
      </c>
      <c r="N236" s="236" t="s">
        <v>43</v>
      </c>
      <c r="O236" s="66"/>
      <c r="P236" s="184">
        <f>O236*H236</f>
        <v>0</v>
      </c>
      <c r="Q236" s="184">
        <v>6.0000000000000002E-5</v>
      </c>
      <c r="R236" s="184">
        <f>Q236*H236</f>
        <v>6.0000000000000006E-4</v>
      </c>
      <c r="S236" s="184">
        <v>0</v>
      </c>
      <c r="T236" s="185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86" t="s">
        <v>222</v>
      </c>
      <c r="AT236" s="186" t="s">
        <v>302</v>
      </c>
      <c r="AU236" s="186" t="s">
        <v>82</v>
      </c>
      <c r="AY236" s="19" t="s">
        <v>138</v>
      </c>
      <c r="BE236" s="187">
        <f>IF(N236="základní",J236,0)</f>
        <v>6250</v>
      </c>
      <c r="BF236" s="187">
        <f>IF(N236="snížená",J236,0)</f>
        <v>0</v>
      </c>
      <c r="BG236" s="187">
        <f>IF(N236="zákl. přenesená",J236,0)</f>
        <v>0</v>
      </c>
      <c r="BH236" s="187">
        <f>IF(N236="sníž. přenesená",J236,0)</f>
        <v>0</v>
      </c>
      <c r="BI236" s="187">
        <f>IF(N236="nulová",J236,0)</f>
        <v>0</v>
      </c>
      <c r="BJ236" s="19" t="s">
        <v>80</v>
      </c>
      <c r="BK236" s="187">
        <f>ROUND(I236*H236,2)</f>
        <v>6250</v>
      </c>
      <c r="BL236" s="19" t="s">
        <v>146</v>
      </c>
      <c r="BM236" s="186" t="s">
        <v>325</v>
      </c>
    </row>
    <row r="237" spans="1:65" s="2" customFormat="1" x14ac:dyDescent="0.2">
      <c r="A237" s="36"/>
      <c r="B237" s="37"/>
      <c r="C237" s="38"/>
      <c r="D237" s="188" t="s">
        <v>148</v>
      </c>
      <c r="E237" s="38"/>
      <c r="F237" s="189" t="s">
        <v>324</v>
      </c>
      <c r="G237" s="38"/>
      <c r="H237" s="38"/>
      <c r="I237" s="190"/>
      <c r="J237" s="38"/>
      <c r="K237" s="38"/>
      <c r="L237" s="41"/>
      <c r="M237" s="191"/>
      <c r="N237" s="192"/>
      <c r="O237" s="66"/>
      <c r="P237" s="66"/>
      <c r="Q237" s="66"/>
      <c r="R237" s="66"/>
      <c r="S237" s="66"/>
      <c r="T237" s="67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9" t="s">
        <v>148</v>
      </c>
      <c r="AU237" s="19" t="s">
        <v>82</v>
      </c>
    </row>
    <row r="238" spans="1:65" s="14" customFormat="1" x14ac:dyDescent="0.2">
      <c r="B238" s="205"/>
      <c r="C238" s="206"/>
      <c r="D238" s="188" t="s">
        <v>158</v>
      </c>
      <c r="E238" s="207" t="s">
        <v>19</v>
      </c>
      <c r="F238" s="208" t="s">
        <v>319</v>
      </c>
      <c r="G238" s="206"/>
      <c r="H238" s="209">
        <v>10</v>
      </c>
      <c r="I238" s="210"/>
      <c r="J238" s="206"/>
      <c r="K238" s="206"/>
      <c r="L238" s="211"/>
      <c r="M238" s="212"/>
      <c r="N238" s="213"/>
      <c r="O238" s="213"/>
      <c r="P238" s="213"/>
      <c r="Q238" s="213"/>
      <c r="R238" s="213"/>
      <c r="S238" s="213"/>
      <c r="T238" s="214"/>
      <c r="AT238" s="215" t="s">
        <v>158</v>
      </c>
      <c r="AU238" s="215" t="s">
        <v>82</v>
      </c>
      <c r="AV238" s="14" t="s">
        <v>82</v>
      </c>
      <c r="AW238" s="14" t="s">
        <v>33</v>
      </c>
      <c r="AX238" s="14" t="s">
        <v>80</v>
      </c>
      <c r="AY238" s="215" t="s">
        <v>138</v>
      </c>
    </row>
    <row r="239" spans="1:65" s="2" customFormat="1" ht="24.15" customHeight="1" x14ac:dyDescent="0.2">
      <c r="A239" s="36"/>
      <c r="B239" s="37"/>
      <c r="C239" s="227" t="s">
        <v>326</v>
      </c>
      <c r="D239" s="227" t="s">
        <v>302</v>
      </c>
      <c r="E239" s="228" t="s">
        <v>327</v>
      </c>
      <c r="F239" s="229" t="s">
        <v>328</v>
      </c>
      <c r="G239" s="230" t="s">
        <v>144</v>
      </c>
      <c r="H239" s="231">
        <v>5</v>
      </c>
      <c r="I239" s="232">
        <v>252</v>
      </c>
      <c r="J239" s="233">
        <f>ROUND(I239*H239,2)</f>
        <v>1260</v>
      </c>
      <c r="K239" s="229" t="s">
        <v>145</v>
      </c>
      <c r="L239" s="234"/>
      <c r="M239" s="235" t="s">
        <v>19</v>
      </c>
      <c r="N239" s="236" t="s">
        <v>43</v>
      </c>
      <c r="O239" s="66"/>
      <c r="P239" s="184">
        <f>O239*H239</f>
        <v>0</v>
      </c>
      <c r="Q239" s="184">
        <v>6.0000000000000002E-5</v>
      </c>
      <c r="R239" s="184">
        <f>Q239*H239</f>
        <v>3.0000000000000003E-4</v>
      </c>
      <c r="S239" s="184">
        <v>0</v>
      </c>
      <c r="T239" s="185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186" t="s">
        <v>222</v>
      </c>
      <c r="AT239" s="186" t="s">
        <v>302</v>
      </c>
      <c r="AU239" s="186" t="s">
        <v>82</v>
      </c>
      <c r="AY239" s="19" t="s">
        <v>138</v>
      </c>
      <c r="BE239" s="187">
        <f>IF(N239="základní",J239,0)</f>
        <v>1260</v>
      </c>
      <c r="BF239" s="187">
        <f>IF(N239="snížená",J239,0)</f>
        <v>0</v>
      </c>
      <c r="BG239" s="187">
        <f>IF(N239="zákl. přenesená",J239,0)</f>
        <v>0</v>
      </c>
      <c r="BH239" s="187">
        <f>IF(N239="sníž. přenesená",J239,0)</f>
        <v>0</v>
      </c>
      <c r="BI239" s="187">
        <f>IF(N239="nulová",J239,0)</f>
        <v>0</v>
      </c>
      <c r="BJ239" s="19" t="s">
        <v>80</v>
      </c>
      <c r="BK239" s="187">
        <f>ROUND(I239*H239,2)</f>
        <v>1260</v>
      </c>
      <c r="BL239" s="19" t="s">
        <v>146</v>
      </c>
      <c r="BM239" s="186" t="s">
        <v>329</v>
      </c>
    </row>
    <row r="240" spans="1:65" s="2" customFormat="1" ht="19.2" x14ac:dyDescent="0.2">
      <c r="A240" s="36"/>
      <c r="B240" s="37"/>
      <c r="C240" s="38"/>
      <c r="D240" s="188" t="s">
        <v>148</v>
      </c>
      <c r="E240" s="38"/>
      <c r="F240" s="189" t="s">
        <v>328</v>
      </c>
      <c r="G240" s="38"/>
      <c r="H240" s="38"/>
      <c r="I240" s="190"/>
      <c r="J240" s="38"/>
      <c r="K240" s="38"/>
      <c r="L240" s="41"/>
      <c r="M240" s="191"/>
      <c r="N240" s="192"/>
      <c r="O240" s="66"/>
      <c r="P240" s="66"/>
      <c r="Q240" s="66"/>
      <c r="R240" s="66"/>
      <c r="S240" s="66"/>
      <c r="T240" s="67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19" t="s">
        <v>148</v>
      </c>
      <c r="AU240" s="19" t="s">
        <v>82</v>
      </c>
    </row>
    <row r="241" spans="1:65" s="14" customFormat="1" x14ac:dyDescent="0.2">
      <c r="B241" s="205"/>
      <c r="C241" s="206"/>
      <c r="D241" s="188" t="s">
        <v>158</v>
      </c>
      <c r="E241" s="207" t="s">
        <v>19</v>
      </c>
      <c r="F241" s="208" t="s">
        <v>320</v>
      </c>
      <c r="G241" s="206"/>
      <c r="H241" s="209">
        <v>3</v>
      </c>
      <c r="I241" s="210"/>
      <c r="J241" s="206"/>
      <c r="K241" s="206"/>
      <c r="L241" s="211"/>
      <c r="M241" s="212"/>
      <c r="N241" s="213"/>
      <c r="O241" s="213"/>
      <c r="P241" s="213"/>
      <c r="Q241" s="213"/>
      <c r="R241" s="213"/>
      <c r="S241" s="213"/>
      <c r="T241" s="214"/>
      <c r="AT241" s="215" t="s">
        <v>158</v>
      </c>
      <c r="AU241" s="215" t="s">
        <v>82</v>
      </c>
      <c r="AV241" s="14" t="s">
        <v>82</v>
      </c>
      <c r="AW241" s="14" t="s">
        <v>33</v>
      </c>
      <c r="AX241" s="14" t="s">
        <v>72</v>
      </c>
      <c r="AY241" s="215" t="s">
        <v>138</v>
      </c>
    </row>
    <row r="242" spans="1:65" s="14" customFormat="1" x14ac:dyDescent="0.2">
      <c r="B242" s="205"/>
      <c r="C242" s="206"/>
      <c r="D242" s="188" t="s">
        <v>158</v>
      </c>
      <c r="E242" s="207" t="s">
        <v>19</v>
      </c>
      <c r="F242" s="208" t="s">
        <v>321</v>
      </c>
      <c r="G242" s="206"/>
      <c r="H242" s="209">
        <v>2</v>
      </c>
      <c r="I242" s="210"/>
      <c r="J242" s="206"/>
      <c r="K242" s="206"/>
      <c r="L242" s="211"/>
      <c r="M242" s="212"/>
      <c r="N242" s="213"/>
      <c r="O242" s="213"/>
      <c r="P242" s="213"/>
      <c r="Q242" s="213"/>
      <c r="R242" s="213"/>
      <c r="S242" s="213"/>
      <c r="T242" s="214"/>
      <c r="AT242" s="215" t="s">
        <v>158</v>
      </c>
      <c r="AU242" s="215" t="s">
        <v>82</v>
      </c>
      <c r="AV242" s="14" t="s">
        <v>82</v>
      </c>
      <c r="AW242" s="14" t="s">
        <v>33</v>
      </c>
      <c r="AX242" s="14" t="s">
        <v>72</v>
      </c>
      <c r="AY242" s="215" t="s">
        <v>138</v>
      </c>
    </row>
    <row r="243" spans="1:65" s="15" customFormat="1" x14ac:dyDescent="0.2">
      <c r="B243" s="216"/>
      <c r="C243" s="217"/>
      <c r="D243" s="188" t="s">
        <v>158</v>
      </c>
      <c r="E243" s="218" t="s">
        <v>19</v>
      </c>
      <c r="F243" s="219" t="s">
        <v>214</v>
      </c>
      <c r="G243" s="217"/>
      <c r="H243" s="220">
        <v>5</v>
      </c>
      <c r="I243" s="221"/>
      <c r="J243" s="217"/>
      <c r="K243" s="217"/>
      <c r="L243" s="222"/>
      <c r="M243" s="223"/>
      <c r="N243" s="224"/>
      <c r="O243" s="224"/>
      <c r="P243" s="224"/>
      <c r="Q243" s="224"/>
      <c r="R243" s="224"/>
      <c r="S243" s="224"/>
      <c r="T243" s="225"/>
      <c r="AT243" s="226" t="s">
        <v>158</v>
      </c>
      <c r="AU243" s="226" t="s">
        <v>82</v>
      </c>
      <c r="AV243" s="15" t="s">
        <v>146</v>
      </c>
      <c r="AW243" s="15" t="s">
        <v>33</v>
      </c>
      <c r="AX243" s="15" t="s">
        <v>80</v>
      </c>
      <c r="AY243" s="226" t="s">
        <v>138</v>
      </c>
    </row>
    <row r="244" spans="1:65" s="2" customFormat="1" ht="24.15" customHeight="1" x14ac:dyDescent="0.2">
      <c r="A244" s="36"/>
      <c r="B244" s="37"/>
      <c r="C244" s="175" t="s">
        <v>330</v>
      </c>
      <c r="D244" s="175" t="s">
        <v>141</v>
      </c>
      <c r="E244" s="176" t="s">
        <v>331</v>
      </c>
      <c r="F244" s="177" t="s">
        <v>332</v>
      </c>
      <c r="G244" s="178" t="s">
        <v>144</v>
      </c>
      <c r="H244" s="179">
        <v>7</v>
      </c>
      <c r="I244" s="180">
        <v>96</v>
      </c>
      <c r="J244" s="181">
        <f>ROUND(I244*H244,2)</f>
        <v>672</v>
      </c>
      <c r="K244" s="177" t="s">
        <v>145</v>
      </c>
      <c r="L244" s="41"/>
      <c r="M244" s="182" t="s">
        <v>19</v>
      </c>
      <c r="N244" s="183" t="s">
        <v>43</v>
      </c>
      <c r="O244" s="66"/>
      <c r="P244" s="184">
        <f>O244*H244</f>
        <v>0</v>
      </c>
      <c r="Q244" s="184">
        <v>0</v>
      </c>
      <c r="R244" s="184">
        <f>Q244*H244</f>
        <v>0</v>
      </c>
      <c r="S244" s="184">
        <v>4.0000000000000001E-3</v>
      </c>
      <c r="T244" s="185">
        <f>S244*H244</f>
        <v>2.8000000000000001E-2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86" t="s">
        <v>146</v>
      </c>
      <c r="AT244" s="186" t="s">
        <v>141</v>
      </c>
      <c r="AU244" s="186" t="s">
        <v>82</v>
      </c>
      <c r="AY244" s="19" t="s">
        <v>138</v>
      </c>
      <c r="BE244" s="187">
        <f>IF(N244="základní",J244,0)</f>
        <v>672</v>
      </c>
      <c r="BF244" s="187">
        <f>IF(N244="snížená",J244,0)</f>
        <v>0</v>
      </c>
      <c r="BG244" s="187">
        <f>IF(N244="zákl. přenesená",J244,0)</f>
        <v>0</v>
      </c>
      <c r="BH244" s="187">
        <f>IF(N244="sníž. přenesená",J244,0)</f>
        <v>0</v>
      </c>
      <c r="BI244" s="187">
        <f>IF(N244="nulová",J244,0)</f>
        <v>0</v>
      </c>
      <c r="BJ244" s="19" t="s">
        <v>80</v>
      </c>
      <c r="BK244" s="187">
        <f>ROUND(I244*H244,2)</f>
        <v>672</v>
      </c>
      <c r="BL244" s="19" t="s">
        <v>146</v>
      </c>
      <c r="BM244" s="186" t="s">
        <v>333</v>
      </c>
    </row>
    <row r="245" spans="1:65" s="2" customFormat="1" ht="28.8" x14ac:dyDescent="0.2">
      <c r="A245" s="36"/>
      <c r="B245" s="37"/>
      <c r="C245" s="38"/>
      <c r="D245" s="188" t="s">
        <v>148</v>
      </c>
      <c r="E245" s="38"/>
      <c r="F245" s="189" t="s">
        <v>334</v>
      </c>
      <c r="G245" s="38"/>
      <c r="H245" s="38"/>
      <c r="I245" s="190"/>
      <c r="J245" s="38"/>
      <c r="K245" s="38"/>
      <c r="L245" s="41"/>
      <c r="M245" s="191"/>
      <c r="N245" s="192"/>
      <c r="O245" s="66"/>
      <c r="P245" s="66"/>
      <c r="Q245" s="66"/>
      <c r="R245" s="66"/>
      <c r="S245" s="66"/>
      <c r="T245" s="67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T245" s="19" t="s">
        <v>148</v>
      </c>
      <c r="AU245" s="19" t="s">
        <v>82</v>
      </c>
    </row>
    <row r="246" spans="1:65" s="2" customFormat="1" x14ac:dyDescent="0.2">
      <c r="A246" s="36"/>
      <c r="B246" s="37"/>
      <c r="C246" s="38"/>
      <c r="D246" s="193" t="s">
        <v>150</v>
      </c>
      <c r="E246" s="38"/>
      <c r="F246" s="194" t="s">
        <v>335</v>
      </c>
      <c r="G246" s="38"/>
      <c r="H246" s="38"/>
      <c r="I246" s="190"/>
      <c r="J246" s="38"/>
      <c r="K246" s="38"/>
      <c r="L246" s="41"/>
      <c r="M246" s="191"/>
      <c r="N246" s="192"/>
      <c r="O246" s="66"/>
      <c r="P246" s="66"/>
      <c r="Q246" s="66"/>
      <c r="R246" s="66"/>
      <c r="S246" s="66"/>
      <c r="T246" s="67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9" t="s">
        <v>150</v>
      </c>
      <c r="AU246" s="19" t="s">
        <v>82</v>
      </c>
    </row>
    <row r="247" spans="1:65" s="14" customFormat="1" x14ac:dyDescent="0.2">
      <c r="B247" s="205"/>
      <c r="C247" s="206"/>
      <c r="D247" s="188" t="s">
        <v>158</v>
      </c>
      <c r="E247" s="207" t="s">
        <v>19</v>
      </c>
      <c r="F247" s="208" t="s">
        <v>336</v>
      </c>
      <c r="G247" s="206"/>
      <c r="H247" s="209">
        <v>7</v>
      </c>
      <c r="I247" s="210"/>
      <c r="J247" s="206"/>
      <c r="K247" s="206"/>
      <c r="L247" s="211"/>
      <c r="M247" s="212"/>
      <c r="N247" s="213"/>
      <c r="O247" s="213"/>
      <c r="P247" s="213"/>
      <c r="Q247" s="213"/>
      <c r="R247" s="213"/>
      <c r="S247" s="213"/>
      <c r="T247" s="214"/>
      <c r="AT247" s="215" t="s">
        <v>158</v>
      </c>
      <c r="AU247" s="215" t="s">
        <v>82</v>
      </c>
      <c r="AV247" s="14" t="s">
        <v>82</v>
      </c>
      <c r="AW247" s="14" t="s">
        <v>33</v>
      </c>
      <c r="AX247" s="14" t="s">
        <v>80</v>
      </c>
      <c r="AY247" s="215" t="s">
        <v>138</v>
      </c>
    </row>
    <row r="248" spans="1:65" s="2" customFormat="1" ht="24.15" customHeight="1" x14ac:dyDescent="0.2">
      <c r="A248" s="36"/>
      <c r="B248" s="37"/>
      <c r="C248" s="175" t="s">
        <v>337</v>
      </c>
      <c r="D248" s="175" t="s">
        <v>141</v>
      </c>
      <c r="E248" s="176" t="s">
        <v>338</v>
      </c>
      <c r="F248" s="177" t="s">
        <v>339</v>
      </c>
      <c r="G248" s="178" t="s">
        <v>144</v>
      </c>
      <c r="H248" s="179">
        <v>3</v>
      </c>
      <c r="I248" s="180">
        <v>400</v>
      </c>
      <c r="J248" s="181">
        <f>ROUND(I248*H248,2)</f>
        <v>1200</v>
      </c>
      <c r="K248" s="177" t="s">
        <v>145</v>
      </c>
      <c r="L248" s="41"/>
      <c r="M248" s="182" t="s">
        <v>19</v>
      </c>
      <c r="N248" s="183" t="s">
        <v>43</v>
      </c>
      <c r="O248" s="66"/>
      <c r="P248" s="184">
        <f>O248*H248</f>
        <v>0</v>
      </c>
      <c r="Q248" s="184">
        <v>0</v>
      </c>
      <c r="R248" s="184">
        <f>Q248*H248</f>
        <v>0</v>
      </c>
      <c r="S248" s="184">
        <v>1.2E-2</v>
      </c>
      <c r="T248" s="185">
        <f>S248*H248</f>
        <v>3.6000000000000004E-2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186" t="s">
        <v>146</v>
      </c>
      <c r="AT248" s="186" t="s">
        <v>141</v>
      </c>
      <c r="AU248" s="186" t="s">
        <v>82</v>
      </c>
      <c r="AY248" s="19" t="s">
        <v>138</v>
      </c>
      <c r="BE248" s="187">
        <f>IF(N248="základní",J248,0)</f>
        <v>1200</v>
      </c>
      <c r="BF248" s="187">
        <f>IF(N248="snížená",J248,0)</f>
        <v>0</v>
      </c>
      <c r="BG248" s="187">
        <f>IF(N248="zákl. přenesená",J248,0)</f>
        <v>0</v>
      </c>
      <c r="BH248" s="187">
        <f>IF(N248="sníž. přenesená",J248,0)</f>
        <v>0</v>
      </c>
      <c r="BI248" s="187">
        <f>IF(N248="nulová",J248,0)</f>
        <v>0</v>
      </c>
      <c r="BJ248" s="19" t="s">
        <v>80</v>
      </c>
      <c r="BK248" s="187">
        <f>ROUND(I248*H248,2)</f>
        <v>1200</v>
      </c>
      <c r="BL248" s="19" t="s">
        <v>146</v>
      </c>
      <c r="BM248" s="186" t="s">
        <v>340</v>
      </c>
    </row>
    <row r="249" spans="1:65" s="2" customFormat="1" ht="28.8" x14ac:dyDescent="0.2">
      <c r="A249" s="36"/>
      <c r="B249" s="37"/>
      <c r="C249" s="38"/>
      <c r="D249" s="188" t="s">
        <v>148</v>
      </c>
      <c r="E249" s="38"/>
      <c r="F249" s="189" t="s">
        <v>341</v>
      </c>
      <c r="G249" s="38"/>
      <c r="H249" s="38"/>
      <c r="I249" s="190"/>
      <c r="J249" s="38"/>
      <c r="K249" s="38"/>
      <c r="L249" s="41"/>
      <c r="M249" s="191"/>
      <c r="N249" s="192"/>
      <c r="O249" s="66"/>
      <c r="P249" s="66"/>
      <c r="Q249" s="66"/>
      <c r="R249" s="66"/>
      <c r="S249" s="66"/>
      <c r="T249" s="67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T249" s="19" t="s">
        <v>148</v>
      </c>
      <c r="AU249" s="19" t="s">
        <v>82</v>
      </c>
    </row>
    <row r="250" spans="1:65" s="2" customFormat="1" x14ac:dyDescent="0.2">
      <c r="A250" s="36"/>
      <c r="B250" s="37"/>
      <c r="C250" s="38"/>
      <c r="D250" s="193" t="s">
        <v>150</v>
      </c>
      <c r="E250" s="38"/>
      <c r="F250" s="194" t="s">
        <v>342</v>
      </c>
      <c r="G250" s="38"/>
      <c r="H250" s="38"/>
      <c r="I250" s="190"/>
      <c r="J250" s="38"/>
      <c r="K250" s="38"/>
      <c r="L250" s="41"/>
      <c r="M250" s="191"/>
      <c r="N250" s="192"/>
      <c r="O250" s="66"/>
      <c r="P250" s="66"/>
      <c r="Q250" s="66"/>
      <c r="R250" s="66"/>
      <c r="S250" s="66"/>
      <c r="T250" s="67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9" t="s">
        <v>150</v>
      </c>
      <c r="AU250" s="19" t="s">
        <v>82</v>
      </c>
    </row>
    <row r="251" spans="1:65" s="14" customFormat="1" x14ac:dyDescent="0.2">
      <c r="B251" s="205"/>
      <c r="C251" s="206"/>
      <c r="D251" s="188" t="s">
        <v>158</v>
      </c>
      <c r="E251" s="207" t="s">
        <v>19</v>
      </c>
      <c r="F251" s="208" t="s">
        <v>343</v>
      </c>
      <c r="G251" s="206"/>
      <c r="H251" s="209">
        <v>3</v>
      </c>
      <c r="I251" s="210"/>
      <c r="J251" s="206"/>
      <c r="K251" s="206"/>
      <c r="L251" s="211"/>
      <c r="M251" s="212"/>
      <c r="N251" s="213"/>
      <c r="O251" s="213"/>
      <c r="P251" s="213"/>
      <c r="Q251" s="213"/>
      <c r="R251" s="213"/>
      <c r="S251" s="213"/>
      <c r="T251" s="214"/>
      <c r="AT251" s="215" t="s">
        <v>158</v>
      </c>
      <c r="AU251" s="215" t="s">
        <v>82</v>
      </c>
      <c r="AV251" s="14" t="s">
        <v>82</v>
      </c>
      <c r="AW251" s="14" t="s">
        <v>33</v>
      </c>
      <c r="AX251" s="14" t="s">
        <v>80</v>
      </c>
      <c r="AY251" s="215" t="s">
        <v>138</v>
      </c>
    </row>
    <row r="252" spans="1:65" s="2" customFormat="1" ht="24.15" customHeight="1" x14ac:dyDescent="0.2">
      <c r="A252" s="36"/>
      <c r="B252" s="37"/>
      <c r="C252" s="175" t="s">
        <v>7</v>
      </c>
      <c r="D252" s="175" t="s">
        <v>141</v>
      </c>
      <c r="E252" s="176" t="s">
        <v>344</v>
      </c>
      <c r="F252" s="177" t="s">
        <v>345</v>
      </c>
      <c r="G252" s="178" t="s">
        <v>144</v>
      </c>
      <c r="H252" s="179">
        <v>13</v>
      </c>
      <c r="I252" s="180">
        <v>120</v>
      </c>
      <c r="J252" s="181">
        <f>ROUND(I252*H252,2)</f>
        <v>1560</v>
      </c>
      <c r="K252" s="177" t="s">
        <v>145</v>
      </c>
      <c r="L252" s="41"/>
      <c r="M252" s="182" t="s">
        <v>19</v>
      </c>
      <c r="N252" s="183" t="s">
        <v>43</v>
      </c>
      <c r="O252" s="66"/>
      <c r="P252" s="184">
        <f>O252*H252</f>
        <v>0</v>
      </c>
      <c r="Q252" s="184">
        <v>0</v>
      </c>
      <c r="R252" s="184">
        <f>Q252*H252</f>
        <v>0</v>
      </c>
      <c r="S252" s="184">
        <v>2.8000000000000001E-2</v>
      </c>
      <c r="T252" s="185">
        <f>S252*H252</f>
        <v>0.36399999999999999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86" t="s">
        <v>146</v>
      </c>
      <c r="AT252" s="186" t="s">
        <v>141</v>
      </c>
      <c r="AU252" s="186" t="s">
        <v>82</v>
      </c>
      <c r="AY252" s="19" t="s">
        <v>138</v>
      </c>
      <c r="BE252" s="187">
        <f>IF(N252="základní",J252,0)</f>
        <v>1560</v>
      </c>
      <c r="BF252" s="187">
        <f>IF(N252="snížená",J252,0)</f>
        <v>0</v>
      </c>
      <c r="BG252" s="187">
        <f>IF(N252="zákl. přenesená",J252,0)</f>
        <v>0</v>
      </c>
      <c r="BH252" s="187">
        <f>IF(N252="sníž. přenesená",J252,0)</f>
        <v>0</v>
      </c>
      <c r="BI252" s="187">
        <f>IF(N252="nulová",J252,0)</f>
        <v>0</v>
      </c>
      <c r="BJ252" s="19" t="s">
        <v>80</v>
      </c>
      <c r="BK252" s="187">
        <f>ROUND(I252*H252,2)</f>
        <v>1560</v>
      </c>
      <c r="BL252" s="19" t="s">
        <v>146</v>
      </c>
      <c r="BM252" s="186" t="s">
        <v>346</v>
      </c>
    </row>
    <row r="253" spans="1:65" s="2" customFormat="1" ht="28.8" x14ac:dyDescent="0.2">
      <c r="A253" s="36"/>
      <c r="B253" s="37"/>
      <c r="C253" s="38"/>
      <c r="D253" s="188" t="s">
        <v>148</v>
      </c>
      <c r="E253" s="38"/>
      <c r="F253" s="189" t="s">
        <v>347</v>
      </c>
      <c r="G253" s="38"/>
      <c r="H253" s="38"/>
      <c r="I253" s="190"/>
      <c r="J253" s="38"/>
      <c r="K253" s="38"/>
      <c r="L253" s="41"/>
      <c r="M253" s="191"/>
      <c r="N253" s="192"/>
      <c r="O253" s="66"/>
      <c r="P253" s="66"/>
      <c r="Q253" s="66"/>
      <c r="R253" s="66"/>
      <c r="S253" s="66"/>
      <c r="T253" s="67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T253" s="19" t="s">
        <v>148</v>
      </c>
      <c r="AU253" s="19" t="s">
        <v>82</v>
      </c>
    </row>
    <row r="254" spans="1:65" s="2" customFormat="1" x14ac:dyDescent="0.2">
      <c r="A254" s="36"/>
      <c r="B254" s="37"/>
      <c r="C254" s="38"/>
      <c r="D254" s="193" t="s">
        <v>150</v>
      </c>
      <c r="E254" s="38"/>
      <c r="F254" s="194" t="s">
        <v>348</v>
      </c>
      <c r="G254" s="38"/>
      <c r="H254" s="38"/>
      <c r="I254" s="190"/>
      <c r="J254" s="38"/>
      <c r="K254" s="38"/>
      <c r="L254" s="41"/>
      <c r="M254" s="191"/>
      <c r="N254" s="192"/>
      <c r="O254" s="66"/>
      <c r="P254" s="66"/>
      <c r="Q254" s="66"/>
      <c r="R254" s="66"/>
      <c r="S254" s="66"/>
      <c r="T254" s="67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T254" s="19" t="s">
        <v>150</v>
      </c>
      <c r="AU254" s="19" t="s">
        <v>82</v>
      </c>
    </row>
    <row r="255" spans="1:65" s="14" customFormat="1" x14ac:dyDescent="0.2">
      <c r="B255" s="205"/>
      <c r="C255" s="206"/>
      <c r="D255" s="188" t="s">
        <v>158</v>
      </c>
      <c r="E255" s="207" t="s">
        <v>19</v>
      </c>
      <c r="F255" s="208" t="s">
        <v>349</v>
      </c>
      <c r="G255" s="206"/>
      <c r="H255" s="209">
        <v>1</v>
      </c>
      <c r="I255" s="210"/>
      <c r="J255" s="206"/>
      <c r="K255" s="206"/>
      <c r="L255" s="211"/>
      <c r="M255" s="212"/>
      <c r="N255" s="213"/>
      <c r="O255" s="213"/>
      <c r="P255" s="213"/>
      <c r="Q255" s="213"/>
      <c r="R255" s="213"/>
      <c r="S255" s="213"/>
      <c r="T255" s="214"/>
      <c r="AT255" s="215" t="s">
        <v>158</v>
      </c>
      <c r="AU255" s="215" t="s">
        <v>82</v>
      </c>
      <c r="AV255" s="14" t="s">
        <v>82</v>
      </c>
      <c r="AW255" s="14" t="s">
        <v>33</v>
      </c>
      <c r="AX255" s="14" t="s">
        <v>72</v>
      </c>
      <c r="AY255" s="215" t="s">
        <v>138</v>
      </c>
    </row>
    <row r="256" spans="1:65" s="14" customFormat="1" x14ac:dyDescent="0.2">
      <c r="B256" s="205"/>
      <c r="C256" s="206"/>
      <c r="D256" s="188" t="s">
        <v>158</v>
      </c>
      <c r="E256" s="207" t="s">
        <v>19</v>
      </c>
      <c r="F256" s="208" t="s">
        <v>350</v>
      </c>
      <c r="G256" s="206"/>
      <c r="H256" s="209">
        <v>3</v>
      </c>
      <c r="I256" s="210"/>
      <c r="J256" s="206"/>
      <c r="K256" s="206"/>
      <c r="L256" s="211"/>
      <c r="M256" s="212"/>
      <c r="N256" s="213"/>
      <c r="O256" s="213"/>
      <c r="P256" s="213"/>
      <c r="Q256" s="213"/>
      <c r="R256" s="213"/>
      <c r="S256" s="213"/>
      <c r="T256" s="214"/>
      <c r="AT256" s="215" t="s">
        <v>158</v>
      </c>
      <c r="AU256" s="215" t="s">
        <v>82</v>
      </c>
      <c r="AV256" s="14" t="s">
        <v>82</v>
      </c>
      <c r="AW256" s="14" t="s">
        <v>33</v>
      </c>
      <c r="AX256" s="14" t="s">
        <v>72</v>
      </c>
      <c r="AY256" s="215" t="s">
        <v>138</v>
      </c>
    </row>
    <row r="257" spans="1:65" s="14" customFormat="1" x14ac:dyDescent="0.2">
      <c r="B257" s="205"/>
      <c r="C257" s="206"/>
      <c r="D257" s="188" t="s">
        <v>158</v>
      </c>
      <c r="E257" s="207" t="s">
        <v>19</v>
      </c>
      <c r="F257" s="208" t="s">
        <v>351</v>
      </c>
      <c r="G257" s="206"/>
      <c r="H257" s="209">
        <v>9</v>
      </c>
      <c r="I257" s="210"/>
      <c r="J257" s="206"/>
      <c r="K257" s="206"/>
      <c r="L257" s="211"/>
      <c r="M257" s="212"/>
      <c r="N257" s="213"/>
      <c r="O257" s="213"/>
      <c r="P257" s="213"/>
      <c r="Q257" s="213"/>
      <c r="R257" s="213"/>
      <c r="S257" s="213"/>
      <c r="T257" s="214"/>
      <c r="AT257" s="215" t="s">
        <v>158</v>
      </c>
      <c r="AU257" s="215" t="s">
        <v>82</v>
      </c>
      <c r="AV257" s="14" t="s">
        <v>82</v>
      </c>
      <c r="AW257" s="14" t="s">
        <v>33</v>
      </c>
      <c r="AX257" s="14" t="s">
        <v>72</v>
      </c>
      <c r="AY257" s="215" t="s">
        <v>138</v>
      </c>
    </row>
    <row r="258" spans="1:65" s="15" customFormat="1" x14ac:dyDescent="0.2">
      <c r="B258" s="216"/>
      <c r="C258" s="217"/>
      <c r="D258" s="188" t="s">
        <v>158</v>
      </c>
      <c r="E258" s="218" t="s">
        <v>19</v>
      </c>
      <c r="F258" s="219" t="s">
        <v>214</v>
      </c>
      <c r="G258" s="217"/>
      <c r="H258" s="220">
        <v>13</v>
      </c>
      <c r="I258" s="221"/>
      <c r="J258" s="217"/>
      <c r="K258" s="217"/>
      <c r="L258" s="222"/>
      <c r="M258" s="223"/>
      <c r="N258" s="224"/>
      <c r="O258" s="224"/>
      <c r="P258" s="224"/>
      <c r="Q258" s="224"/>
      <c r="R258" s="224"/>
      <c r="S258" s="224"/>
      <c r="T258" s="225"/>
      <c r="AT258" s="226" t="s">
        <v>158</v>
      </c>
      <c r="AU258" s="226" t="s">
        <v>82</v>
      </c>
      <c r="AV258" s="15" t="s">
        <v>146</v>
      </c>
      <c r="AW258" s="15" t="s">
        <v>33</v>
      </c>
      <c r="AX258" s="15" t="s">
        <v>80</v>
      </c>
      <c r="AY258" s="226" t="s">
        <v>138</v>
      </c>
    </row>
    <row r="259" spans="1:65" s="2" customFormat="1" ht="24.15" customHeight="1" x14ac:dyDescent="0.2">
      <c r="A259" s="36"/>
      <c r="B259" s="37"/>
      <c r="C259" s="175" t="s">
        <v>352</v>
      </c>
      <c r="D259" s="175" t="s">
        <v>141</v>
      </c>
      <c r="E259" s="176" t="s">
        <v>353</v>
      </c>
      <c r="F259" s="177" t="s">
        <v>354</v>
      </c>
      <c r="G259" s="178" t="s">
        <v>144</v>
      </c>
      <c r="H259" s="179">
        <v>9</v>
      </c>
      <c r="I259" s="180">
        <v>588</v>
      </c>
      <c r="J259" s="181">
        <f>ROUND(I259*H259,2)</f>
        <v>5292</v>
      </c>
      <c r="K259" s="177" t="s">
        <v>145</v>
      </c>
      <c r="L259" s="41"/>
      <c r="M259" s="182" t="s">
        <v>19</v>
      </c>
      <c r="N259" s="183" t="s">
        <v>43</v>
      </c>
      <c r="O259" s="66"/>
      <c r="P259" s="184">
        <f>O259*H259</f>
        <v>0</v>
      </c>
      <c r="Q259" s="184">
        <v>0</v>
      </c>
      <c r="R259" s="184">
        <f>Q259*H259</f>
        <v>0</v>
      </c>
      <c r="S259" s="184">
        <v>8.1000000000000003E-2</v>
      </c>
      <c r="T259" s="185">
        <f>S259*H259</f>
        <v>0.72899999999999998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86" t="s">
        <v>146</v>
      </c>
      <c r="AT259" s="186" t="s">
        <v>141</v>
      </c>
      <c r="AU259" s="186" t="s">
        <v>82</v>
      </c>
      <c r="AY259" s="19" t="s">
        <v>138</v>
      </c>
      <c r="BE259" s="187">
        <f>IF(N259="základní",J259,0)</f>
        <v>5292</v>
      </c>
      <c r="BF259" s="187">
        <f>IF(N259="snížená",J259,0)</f>
        <v>0</v>
      </c>
      <c r="BG259" s="187">
        <f>IF(N259="zákl. přenesená",J259,0)</f>
        <v>0</v>
      </c>
      <c r="BH259" s="187">
        <f>IF(N259="sníž. přenesená",J259,0)</f>
        <v>0</v>
      </c>
      <c r="BI259" s="187">
        <f>IF(N259="nulová",J259,0)</f>
        <v>0</v>
      </c>
      <c r="BJ259" s="19" t="s">
        <v>80</v>
      </c>
      <c r="BK259" s="187">
        <f>ROUND(I259*H259,2)</f>
        <v>5292</v>
      </c>
      <c r="BL259" s="19" t="s">
        <v>146</v>
      </c>
      <c r="BM259" s="186" t="s">
        <v>355</v>
      </c>
    </row>
    <row r="260" spans="1:65" s="2" customFormat="1" ht="28.8" x14ac:dyDescent="0.2">
      <c r="A260" s="36"/>
      <c r="B260" s="37"/>
      <c r="C260" s="38"/>
      <c r="D260" s="188" t="s">
        <v>148</v>
      </c>
      <c r="E260" s="38"/>
      <c r="F260" s="189" t="s">
        <v>356</v>
      </c>
      <c r="G260" s="38"/>
      <c r="H260" s="38"/>
      <c r="I260" s="190"/>
      <c r="J260" s="38"/>
      <c r="K260" s="38"/>
      <c r="L260" s="41"/>
      <c r="M260" s="191"/>
      <c r="N260" s="192"/>
      <c r="O260" s="66"/>
      <c r="P260" s="66"/>
      <c r="Q260" s="66"/>
      <c r="R260" s="66"/>
      <c r="S260" s="66"/>
      <c r="T260" s="67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T260" s="19" t="s">
        <v>148</v>
      </c>
      <c r="AU260" s="19" t="s">
        <v>82</v>
      </c>
    </row>
    <row r="261" spans="1:65" s="2" customFormat="1" x14ac:dyDescent="0.2">
      <c r="A261" s="36"/>
      <c r="B261" s="37"/>
      <c r="C261" s="38"/>
      <c r="D261" s="193" t="s">
        <v>150</v>
      </c>
      <c r="E261" s="38"/>
      <c r="F261" s="194" t="s">
        <v>357</v>
      </c>
      <c r="G261" s="38"/>
      <c r="H261" s="38"/>
      <c r="I261" s="190"/>
      <c r="J261" s="38"/>
      <c r="K261" s="38"/>
      <c r="L261" s="41"/>
      <c r="M261" s="191"/>
      <c r="N261" s="192"/>
      <c r="O261" s="66"/>
      <c r="P261" s="66"/>
      <c r="Q261" s="66"/>
      <c r="R261" s="66"/>
      <c r="S261" s="66"/>
      <c r="T261" s="67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T261" s="19" t="s">
        <v>150</v>
      </c>
      <c r="AU261" s="19" t="s">
        <v>82</v>
      </c>
    </row>
    <row r="262" spans="1:65" s="14" customFormat="1" x14ac:dyDescent="0.2">
      <c r="B262" s="205"/>
      <c r="C262" s="206"/>
      <c r="D262" s="188" t="s">
        <v>158</v>
      </c>
      <c r="E262" s="207" t="s">
        <v>19</v>
      </c>
      <c r="F262" s="208" t="s">
        <v>358</v>
      </c>
      <c r="G262" s="206"/>
      <c r="H262" s="209">
        <v>3</v>
      </c>
      <c r="I262" s="210"/>
      <c r="J262" s="206"/>
      <c r="K262" s="206"/>
      <c r="L262" s="211"/>
      <c r="M262" s="212"/>
      <c r="N262" s="213"/>
      <c r="O262" s="213"/>
      <c r="P262" s="213"/>
      <c r="Q262" s="213"/>
      <c r="R262" s="213"/>
      <c r="S262" s="213"/>
      <c r="T262" s="214"/>
      <c r="AT262" s="215" t="s">
        <v>158</v>
      </c>
      <c r="AU262" s="215" t="s">
        <v>82</v>
      </c>
      <c r="AV262" s="14" t="s">
        <v>82</v>
      </c>
      <c r="AW262" s="14" t="s">
        <v>33</v>
      </c>
      <c r="AX262" s="14" t="s">
        <v>72</v>
      </c>
      <c r="AY262" s="215" t="s">
        <v>138</v>
      </c>
    </row>
    <row r="263" spans="1:65" s="14" customFormat="1" x14ac:dyDescent="0.2">
      <c r="B263" s="205"/>
      <c r="C263" s="206"/>
      <c r="D263" s="188" t="s">
        <v>158</v>
      </c>
      <c r="E263" s="207" t="s">
        <v>19</v>
      </c>
      <c r="F263" s="208" t="s">
        <v>359</v>
      </c>
      <c r="G263" s="206"/>
      <c r="H263" s="209">
        <v>6</v>
      </c>
      <c r="I263" s="210"/>
      <c r="J263" s="206"/>
      <c r="K263" s="206"/>
      <c r="L263" s="211"/>
      <c r="M263" s="212"/>
      <c r="N263" s="213"/>
      <c r="O263" s="213"/>
      <c r="P263" s="213"/>
      <c r="Q263" s="213"/>
      <c r="R263" s="213"/>
      <c r="S263" s="213"/>
      <c r="T263" s="214"/>
      <c r="AT263" s="215" t="s">
        <v>158</v>
      </c>
      <c r="AU263" s="215" t="s">
        <v>82</v>
      </c>
      <c r="AV263" s="14" t="s">
        <v>82</v>
      </c>
      <c r="AW263" s="14" t="s">
        <v>33</v>
      </c>
      <c r="AX263" s="14" t="s">
        <v>72</v>
      </c>
      <c r="AY263" s="215" t="s">
        <v>138</v>
      </c>
    </row>
    <row r="264" spans="1:65" s="15" customFormat="1" x14ac:dyDescent="0.2">
      <c r="B264" s="216"/>
      <c r="C264" s="217"/>
      <c r="D264" s="188" t="s">
        <v>158</v>
      </c>
      <c r="E264" s="218" t="s">
        <v>19</v>
      </c>
      <c r="F264" s="219" t="s">
        <v>214</v>
      </c>
      <c r="G264" s="217"/>
      <c r="H264" s="220">
        <v>9</v>
      </c>
      <c r="I264" s="221"/>
      <c r="J264" s="217"/>
      <c r="K264" s="217"/>
      <c r="L264" s="222"/>
      <c r="M264" s="223"/>
      <c r="N264" s="224"/>
      <c r="O264" s="224"/>
      <c r="P264" s="224"/>
      <c r="Q264" s="224"/>
      <c r="R264" s="224"/>
      <c r="S264" s="224"/>
      <c r="T264" s="225"/>
      <c r="AT264" s="226" t="s">
        <v>158</v>
      </c>
      <c r="AU264" s="226" t="s">
        <v>82</v>
      </c>
      <c r="AV264" s="15" t="s">
        <v>146</v>
      </c>
      <c r="AW264" s="15" t="s">
        <v>33</v>
      </c>
      <c r="AX264" s="15" t="s">
        <v>80</v>
      </c>
      <c r="AY264" s="226" t="s">
        <v>138</v>
      </c>
    </row>
    <row r="265" spans="1:65" s="2" customFormat="1" ht="24.15" customHeight="1" x14ac:dyDescent="0.2">
      <c r="A265" s="36"/>
      <c r="B265" s="37"/>
      <c r="C265" s="175" t="s">
        <v>360</v>
      </c>
      <c r="D265" s="175" t="s">
        <v>141</v>
      </c>
      <c r="E265" s="176" t="s">
        <v>361</v>
      </c>
      <c r="F265" s="177" t="s">
        <v>362</v>
      </c>
      <c r="G265" s="178" t="s">
        <v>144</v>
      </c>
      <c r="H265" s="179">
        <v>15</v>
      </c>
      <c r="I265" s="180">
        <v>212</v>
      </c>
      <c r="J265" s="181">
        <f>ROUND(I265*H265,2)</f>
        <v>3180</v>
      </c>
      <c r="K265" s="177" t="s">
        <v>145</v>
      </c>
      <c r="L265" s="41"/>
      <c r="M265" s="182" t="s">
        <v>19</v>
      </c>
      <c r="N265" s="183" t="s">
        <v>43</v>
      </c>
      <c r="O265" s="66"/>
      <c r="P265" s="184">
        <f>O265*H265</f>
        <v>0</v>
      </c>
      <c r="Q265" s="184">
        <v>0</v>
      </c>
      <c r="R265" s="184">
        <f>Q265*H265</f>
        <v>0</v>
      </c>
      <c r="S265" s="184">
        <v>8.0000000000000002E-3</v>
      </c>
      <c r="T265" s="185">
        <f>S265*H265</f>
        <v>0.12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186" t="s">
        <v>146</v>
      </c>
      <c r="AT265" s="186" t="s">
        <v>141</v>
      </c>
      <c r="AU265" s="186" t="s">
        <v>82</v>
      </c>
      <c r="AY265" s="19" t="s">
        <v>138</v>
      </c>
      <c r="BE265" s="187">
        <f>IF(N265="základní",J265,0)</f>
        <v>3180</v>
      </c>
      <c r="BF265" s="187">
        <f>IF(N265="snížená",J265,0)</f>
        <v>0</v>
      </c>
      <c r="BG265" s="187">
        <f>IF(N265="zákl. přenesená",J265,0)</f>
        <v>0</v>
      </c>
      <c r="BH265" s="187">
        <f>IF(N265="sníž. přenesená",J265,0)</f>
        <v>0</v>
      </c>
      <c r="BI265" s="187">
        <f>IF(N265="nulová",J265,0)</f>
        <v>0</v>
      </c>
      <c r="BJ265" s="19" t="s">
        <v>80</v>
      </c>
      <c r="BK265" s="187">
        <f>ROUND(I265*H265,2)</f>
        <v>3180</v>
      </c>
      <c r="BL265" s="19" t="s">
        <v>146</v>
      </c>
      <c r="BM265" s="186" t="s">
        <v>363</v>
      </c>
    </row>
    <row r="266" spans="1:65" s="2" customFormat="1" ht="28.8" x14ac:dyDescent="0.2">
      <c r="A266" s="36"/>
      <c r="B266" s="37"/>
      <c r="C266" s="38"/>
      <c r="D266" s="188" t="s">
        <v>148</v>
      </c>
      <c r="E266" s="38"/>
      <c r="F266" s="189" t="s">
        <v>364</v>
      </c>
      <c r="G266" s="38"/>
      <c r="H266" s="38"/>
      <c r="I266" s="190"/>
      <c r="J266" s="38"/>
      <c r="K266" s="38"/>
      <c r="L266" s="41"/>
      <c r="M266" s="191"/>
      <c r="N266" s="192"/>
      <c r="O266" s="66"/>
      <c r="P266" s="66"/>
      <c r="Q266" s="66"/>
      <c r="R266" s="66"/>
      <c r="S266" s="66"/>
      <c r="T266" s="67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T266" s="19" t="s">
        <v>148</v>
      </c>
      <c r="AU266" s="19" t="s">
        <v>82</v>
      </c>
    </row>
    <row r="267" spans="1:65" s="2" customFormat="1" x14ac:dyDescent="0.2">
      <c r="A267" s="36"/>
      <c r="B267" s="37"/>
      <c r="C267" s="38"/>
      <c r="D267" s="193" t="s">
        <v>150</v>
      </c>
      <c r="E267" s="38"/>
      <c r="F267" s="194" t="s">
        <v>365</v>
      </c>
      <c r="G267" s="38"/>
      <c r="H267" s="38"/>
      <c r="I267" s="190"/>
      <c r="J267" s="38"/>
      <c r="K267" s="38"/>
      <c r="L267" s="41"/>
      <c r="M267" s="191"/>
      <c r="N267" s="192"/>
      <c r="O267" s="66"/>
      <c r="P267" s="66"/>
      <c r="Q267" s="66"/>
      <c r="R267" s="66"/>
      <c r="S267" s="66"/>
      <c r="T267" s="67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T267" s="19" t="s">
        <v>150</v>
      </c>
      <c r="AU267" s="19" t="s">
        <v>82</v>
      </c>
    </row>
    <row r="268" spans="1:65" s="13" customFormat="1" x14ac:dyDescent="0.2">
      <c r="B268" s="195"/>
      <c r="C268" s="196"/>
      <c r="D268" s="188" t="s">
        <v>158</v>
      </c>
      <c r="E268" s="197" t="s">
        <v>19</v>
      </c>
      <c r="F268" s="198" t="s">
        <v>366</v>
      </c>
      <c r="G268" s="196"/>
      <c r="H268" s="197" t="s">
        <v>19</v>
      </c>
      <c r="I268" s="199"/>
      <c r="J268" s="196"/>
      <c r="K268" s="196"/>
      <c r="L268" s="200"/>
      <c r="M268" s="201"/>
      <c r="N268" s="202"/>
      <c r="O268" s="202"/>
      <c r="P268" s="202"/>
      <c r="Q268" s="202"/>
      <c r="R268" s="202"/>
      <c r="S268" s="202"/>
      <c r="T268" s="203"/>
      <c r="AT268" s="204" t="s">
        <v>158</v>
      </c>
      <c r="AU268" s="204" t="s">
        <v>82</v>
      </c>
      <c r="AV268" s="13" t="s">
        <v>80</v>
      </c>
      <c r="AW268" s="13" t="s">
        <v>33</v>
      </c>
      <c r="AX268" s="13" t="s">
        <v>72</v>
      </c>
      <c r="AY268" s="204" t="s">
        <v>138</v>
      </c>
    </row>
    <row r="269" spans="1:65" s="14" customFormat="1" x14ac:dyDescent="0.2">
      <c r="B269" s="205"/>
      <c r="C269" s="206"/>
      <c r="D269" s="188" t="s">
        <v>158</v>
      </c>
      <c r="E269" s="207" t="s">
        <v>19</v>
      </c>
      <c r="F269" s="208" t="s">
        <v>307</v>
      </c>
      <c r="G269" s="206"/>
      <c r="H269" s="209">
        <v>15</v>
      </c>
      <c r="I269" s="210"/>
      <c r="J269" s="206"/>
      <c r="K269" s="206"/>
      <c r="L269" s="211"/>
      <c r="M269" s="212"/>
      <c r="N269" s="213"/>
      <c r="O269" s="213"/>
      <c r="P269" s="213"/>
      <c r="Q269" s="213"/>
      <c r="R269" s="213"/>
      <c r="S269" s="213"/>
      <c r="T269" s="214"/>
      <c r="AT269" s="215" t="s">
        <v>158</v>
      </c>
      <c r="AU269" s="215" t="s">
        <v>82</v>
      </c>
      <c r="AV269" s="14" t="s">
        <v>82</v>
      </c>
      <c r="AW269" s="14" t="s">
        <v>33</v>
      </c>
      <c r="AX269" s="14" t="s">
        <v>80</v>
      </c>
      <c r="AY269" s="215" t="s">
        <v>138</v>
      </c>
    </row>
    <row r="270" spans="1:65" s="12" customFormat="1" ht="22.8" customHeight="1" x14ac:dyDescent="0.25">
      <c r="B270" s="159"/>
      <c r="C270" s="160"/>
      <c r="D270" s="161" t="s">
        <v>71</v>
      </c>
      <c r="E270" s="173" t="s">
        <v>367</v>
      </c>
      <c r="F270" s="173" t="s">
        <v>368</v>
      </c>
      <c r="G270" s="160"/>
      <c r="H270" s="160"/>
      <c r="I270" s="163"/>
      <c r="J270" s="174">
        <f>BK270</f>
        <v>64100.6</v>
      </c>
      <c r="K270" s="160"/>
      <c r="L270" s="165"/>
      <c r="M270" s="166"/>
      <c r="N270" s="167"/>
      <c r="O270" s="167"/>
      <c r="P270" s="168">
        <f>SUM(P271:P296)</f>
        <v>0</v>
      </c>
      <c r="Q270" s="167"/>
      <c r="R270" s="168">
        <f>SUM(R271:R296)</f>
        <v>0</v>
      </c>
      <c r="S270" s="167"/>
      <c r="T270" s="169">
        <f>SUM(T271:T296)</f>
        <v>0</v>
      </c>
      <c r="AR270" s="170" t="s">
        <v>80</v>
      </c>
      <c r="AT270" s="171" t="s">
        <v>71</v>
      </c>
      <c r="AU270" s="171" t="s">
        <v>80</v>
      </c>
      <c r="AY270" s="170" t="s">
        <v>138</v>
      </c>
      <c r="BK270" s="172">
        <f>SUM(BK271:BK296)</f>
        <v>64100.6</v>
      </c>
    </row>
    <row r="271" spans="1:65" s="2" customFormat="1" ht="24.15" customHeight="1" x14ac:dyDescent="0.2">
      <c r="A271" s="36"/>
      <c r="B271" s="37"/>
      <c r="C271" s="175" t="s">
        <v>369</v>
      </c>
      <c r="D271" s="175" t="s">
        <v>141</v>
      </c>
      <c r="E271" s="176" t="s">
        <v>370</v>
      </c>
      <c r="F271" s="177" t="s">
        <v>371</v>
      </c>
      <c r="G271" s="178" t="s">
        <v>372</v>
      </c>
      <c r="H271" s="179">
        <v>14.388</v>
      </c>
      <c r="I271" s="180">
        <v>2160</v>
      </c>
      <c r="J271" s="181">
        <f>ROUND(I271*H271,2)</f>
        <v>31078.080000000002</v>
      </c>
      <c r="K271" s="177" t="s">
        <v>145</v>
      </c>
      <c r="L271" s="41"/>
      <c r="M271" s="182" t="s">
        <v>19</v>
      </c>
      <c r="N271" s="183" t="s">
        <v>43</v>
      </c>
      <c r="O271" s="66"/>
      <c r="P271" s="184">
        <f>O271*H271</f>
        <v>0</v>
      </c>
      <c r="Q271" s="184">
        <v>0</v>
      </c>
      <c r="R271" s="184">
        <f>Q271*H271</f>
        <v>0</v>
      </c>
      <c r="S271" s="184">
        <v>0</v>
      </c>
      <c r="T271" s="185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86" t="s">
        <v>146</v>
      </c>
      <c r="AT271" s="186" t="s">
        <v>141</v>
      </c>
      <c r="AU271" s="186" t="s">
        <v>82</v>
      </c>
      <c r="AY271" s="19" t="s">
        <v>138</v>
      </c>
      <c r="BE271" s="187">
        <f>IF(N271="základní",J271,0)</f>
        <v>31078.080000000002</v>
      </c>
      <c r="BF271" s="187">
        <f>IF(N271="snížená",J271,0)</f>
        <v>0</v>
      </c>
      <c r="BG271" s="187">
        <f>IF(N271="zákl. přenesená",J271,0)</f>
        <v>0</v>
      </c>
      <c r="BH271" s="187">
        <f>IF(N271="sníž. přenesená",J271,0)</f>
        <v>0</v>
      </c>
      <c r="BI271" s="187">
        <f>IF(N271="nulová",J271,0)</f>
        <v>0</v>
      </c>
      <c r="BJ271" s="19" t="s">
        <v>80</v>
      </c>
      <c r="BK271" s="187">
        <f>ROUND(I271*H271,2)</f>
        <v>31078.080000000002</v>
      </c>
      <c r="BL271" s="19" t="s">
        <v>146</v>
      </c>
      <c r="BM271" s="186" t="s">
        <v>373</v>
      </c>
    </row>
    <row r="272" spans="1:65" s="2" customFormat="1" ht="28.8" x14ac:dyDescent="0.2">
      <c r="A272" s="36"/>
      <c r="B272" s="37"/>
      <c r="C272" s="38"/>
      <c r="D272" s="188" t="s">
        <v>148</v>
      </c>
      <c r="E272" s="38"/>
      <c r="F272" s="189" t="s">
        <v>374</v>
      </c>
      <c r="G272" s="38"/>
      <c r="H272" s="38"/>
      <c r="I272" s="190"/>
      <c r="J272" s="38"/>
      <c r="K272" s="38"/>
      <c r="L272" s="41"/>
      <c r="M272" s="191"/>
      <c r="N272" s="192"/>
      <c r="O272" s="66"/>
      <c r="P272" s="66"/>
      <c r="Q272" s="66"/>
      <c r="R272" s="66"/>
      <c r="S272" s="66"/>
      <c r="T272" s="67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T272" s="19" t="s">
        <v>148</v>
      </c>
      <c r="AU272" s="19" t="s">
        <v>82</v>
      </c>
    </row>
    <row r="273" spans="1:65" s="2" customFormat="1" x14ac:dyDescent="0.2">
      <c r="A273" s="36"/>
      <c r="B273" s="37"/>
      <c r="C273" s="38"/>
      <c r="D273" s="193" t="s">
        <v>150</v>
      </c>
      <c r="E273" s="38"/>
      <c r="F273" s="194" t="s">
        <v>375</v>
      </c>
      <c r="G273" s="38"/>
      <c r="H273" s="38"/>
      <c r="I273" s="190"/>
      <c r="J273" s="38"/>
      <c r="K273" s="38"/>
      <c r="L273" s="41"/>
      <c r="M273" s="191"/>
      <c r="N273" s="192"/>
      <c r="O273" s="66"/>
      <c r="P273" s="66"/>
      <c r="Q273" s="66"/>
      <c r="R273" s="66"/>
      <c r="S273" s="66"/>
      <c r="T273" s="67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T273" s="19" t="s">
        <v>150</v>
      </c>
      <c r="AU273" s="19" t="s">
        <v>82</v>
      </c>
    </row>
    <row r="274" spans="1:65" s="2" customFormat="1" ht="24.15" customHeight="1" x14ac:dyDescent="0.2">
      <c r="A274" s="36"/>
      <c r="B274" s="37"/>
      <c r="C274" s="175" t="s">
        <v>376</v>
      </c>
      <c r="D274" s="175" t="s">
        <v>141</v>
      </c>
      <c r="E274" s="176" t="s">
        <v>377</v>
      </c>
      <c r="F274" s="177" t="s">
        <v>378</v>
      </c>
      <c r="G274" s="178" t="s">
        <v>372</v>
      </c>
      <c r="H274" s="179">
        <v>14.388</v>
      </c>
      <c r="I274" s="180">
        <v>295</v>
      </c>
      <c r="J274" s="181">
        <f>ROUND(I274*H274,2)</f>
        <v>4244.46</v>
      </c>
      <c r="K274" s="177" t="s">
        <v>145</v>
      </c>
      <c r="L274" s="41"/>
      <c r="M274" s="182" t="s">
        <v>19</v>
      </c>
      <c r="N274" s="183" t="s">
        <v>43</v>
      </c>
      <c r="O274" s="66"/>
      <c r="P274" s="184">
        <f>O274*H274</f>
        <v>0</v>
      </c>
      <c r="Q274" s="184">
        <v>0</v>
      </c>
      <c r="R274" s="184">
        <f>Q274*H274</f>
        <v>0</v>
      </c>
      <c r="S274" s="184">
        <v>0</v>
      </c>
      <c r="T274" s="185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186" t="s">
        <v>146</v>
      </c>
      <c r="AT274" s="186" t="s">
        <v>141</v>
      </c>
      <c r="AU274" s="186" t="s">
        <v>82</v>
      </c>
      <c r="AY274" s="19" t="s">
        <v>138</v>
      </c>
      <c r="BE274" s="187">
        <f>IF(N274="základní",J274,0)</f>
        <v>4244.46</v>
      </c>
      <c r="BF274" s="187">
        <f>IF(N274="snížená",J274,0)</f>
        <v>0</v>
      </c>
      <c r="BG274" s="187">
        <f>IF(N274="zákl. přenesená",J274,0)</f>
        <v>0</v>
      </c>
      <c r="BH274" s="187">
        <f>IF(N274="sníž. přenesená",J274,0)</f>
        <v>0</v>
      </c>
      <c r="BI274" s="187">
        <f>IF(N274="nulová",J274,0)</f>
        <v>0</v>
      </c>
      <c r="BJ274" s="19" t="s">
        <v>80</v>
      </c>
      <c r="BK274" s="187">
        <f>ROUND(I274*H274,2)</f>
        <v>4244.46</v>
      </c>
      <c r="BL274" s="19" t="s">
        <v>146</v>
      </c>
      <c r="BM274" s="186" t="s">
        <v>379</v>
      </c>
    </row>
    <row r="275" spans="1:65" s="2" customFormat="1" ht="19.2" x14ac:dyDescent="0.2">
      <c r="A275" s="36"/>
      <c r="B275" s="37"/>
      <c r="C275" s="38"/>
      <c r="D275" s="188" t="s">
        <v>148</v>
      </c>
      <c r="E275" s="38"/>
      <c r="F275" s="189" t="s">
        <v>380</v>
      </c>
      <c r="G275" s="38"/>
      <c r="H275" s="38"/>
      <c r="I275" s="190"/>
      <c r="J275" s="38"/>
      <c r="K275" s="38"/>
      <c r="L275" s="41"/>
      <c r="M275" s="191"/>
      <c r="N275" s="192"/>
      <c r="O275" s="66"/>
      <c r="P275" s="66"/>
      <c r="Q275" s="66"/>
      <c r="R275" s="66"/>
      <c r="S275" s="66"/>
      <c r="T275" s="67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T275" s="19" t="s">
        <v>148</v>
      </c>
      <c r="AU275" s="19" t="s">
        <v>82</v>
      </c>
    </row>
    <row r="276" spans="1:65" s="2" customFormat="1" x14ac:dyDescent="0.2">
      <c r="A276" s="36"/>
      <c r="B276" s="37"/>
      <c r="C276" s="38"/>
      <c r="D276" s="193" t="s">
        <v>150</v>
      </c>
      <c r="E276" s="38"/>
      <c r="F276" s="194" t="s">
        <v>381</v>
      </c>
      <c r="G276" s="38"/>
      <c r="H276" s="38"/>
      <c r="I276" s="190"/>
      <c r="J276" s="38"/>
      <c r="K276" s="38"/>
      <c r="L276" s="41"/>
      <c r="M276" s="191"/>
      <c r="N276" s="192"/>
      <c r="O276" s="66"/>
      <c r="P276" s="66"/>
      <c r="Q276" s="66"/>
      <c r="R276" s="66"/>
      <c r="S276" s="66"/>
      <c r="T276" s="67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T276" s="19" t="s">
        <v>150</v>
      </c>
      <c r="AU276" s="19" t="s">
        <v>82</v>
      </c>
    </row>
    <row r="277" spans="1:65" s="2" customFormat="1" ht="24.15" customHeight="1" x14ac:dyDescent="0.2">
      <c r="A277" s="36"/>
      <c r="B277" s="37"/>
      <c r="C277" s="175" t="s">
        <v>382</v>
      </c>
      <c r="D277" s="175" t="s">
        <v>141</v>
      </c>
      <c r="E277" s="176" t="s">
        <v>383</v>
      </c>
      <c r="F277" s="177" t="s">
        <v>384</v>
      </c>
      <c r="G277" s="178" t="s">
        <v>372</v>
      </c>
      <c r="H277" s="179">
        <v>143.88</v>
      </c>
      <c r="I277" s="180">
        <v>13</v>
      </c>
      <c r="J277" s="181">
        <f>ROUND(I277*H277,2)</f>
        <v>1870.44</v>
      </c>
      <c r="K277" s="177" t="s">
        <v>145</v>
      </c>
      <c r="L277" s="41"/>
      <c r="M277" s="182" t="s">
        <v>19</v>
      </c>
      <c r="N277" s="183" t="s">
        <v>43</v>
      </c>
      <c r="O277" s="66"/>
      <c r="P277" s="184">
        <f>O277*H277</f>
        <v>0</v>
      </c>
      <c r="Q277" s="184">
        <v>0</v>
      </c>
      <c r="R277" s="184">
        <f>Q277*H277</f>
        <v>0</v>
      </c>
      <c r="S277" s="184">
        <v>0</v>
      </c>
      <c r="T277" s="185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186" t="s">
        <v>146</v>
      </c>
      <c r="AT277" s="186" t="s">
        <v>141</v>
      </c>
      <c r="AU277" s="186" t="s">
        <v>82</v>
      </c>
      <c r="AY277" s="19" t="s">
        <v>138</v>
      </c>
      <c r="BE277" s="187">
        <f>IF(N277="základní",J277,0)</f>
        <v>1870.44</v>
      </c>
      <c r="BF277" s="187">
        <f>IF(N277="snížená",J277,0)</f>
        <v>0</v>
      </c>
      <c r="BG277" s="187">
        <f>IF(N277="zákl. přenesená",J277,0)</f>
        <v>0</v>
      </c>
      <c r="BH277" s="187">
        <f>IF(N277="sníž. přenesená",J277,0)</f>
        <v>0</v>
      </c>
      <c r="BI277" s="187">
        <f>IF(N277="nulová",J277,0)</f>
        <v>0</v>
      </c>
      <c r="BJ277" s="19" t="s">
        <v>80</v>
      </c>
      <c r="BK277" s="187">
        <f>ROUND(I277*H277,2)</f>
        <v>1870.44</v>
      </c>
      <c r="BL277" s="19" t="s">
        <v>146</v>
      </c>
      <c r="BM277" s="186" t="s">
        <v>385</v>
      </c>
    </row>
    <row r="278" spans="1:65" s="2" customFormat="1" ht="28.8" x14ac:dyDescent="0.2">
      <c r="A278" s="36"/>
      <c r="B278" s="37"/>
      <c r="C278" s="38"/>
      <c r="D278" s="188" t="s">
        <v>148</v>
      </c>
      <c r="E278" s="38"/>
      <c r="F278" s="189" t="s">
        <v>386</v>
      </c>
      <c r="G278" s="38"/>
      <c r="H278" s="38"/>
      <c r="I278" s="190"/>
      <c r="J278" s="38"/>
      <c r="K278" s="38"/>
      <c r="L278" s="41"/>
      <c r="M278" s="191"/>
      <c r="N278" s="192"/>
      <c r="O278" s="66"/>
      <c r="P278" s="66"/>
      <c r="Q278" s="66"/>
      <c r="R278" s="66"/>
      <c r="S278" s="66"/>
      <c r="T278" s="67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T278" s="19" t="s">
        <v>148</v>
      </c>
      <c r="AU278" s="19" t="s">
        <v>82</v>
      </c>
    </row>
    <row r="279" spans="1:65" s="2" customFormat="1" x14ac:dyDescent="0.2">
      <c r="A279" s="36"/>
      <c r="B279" s="37"/>
      <c r="C279" s="38"/>
      <c r="D279" s="193" t="s">
        <v>150</v>
      </c>
      <c r="E279" s="38"/>
      <c r="F279" s="194" t="s">
        <v>387</v>
      </c>
      <c r="G279" s="38"/>
      <c r="H279" s="38"/>
      <c r="I279" s="190"/>
      <c r="J279" s="38"/>
      <c r="K279" s="38"/>
      <c r="L279" s="41"/>
      <c r="M279" s="191"/>
      <c r="N279" s="192"/>
      <c r="O279" s="66"/>
      <c r="P279" s="66"/>
      <c r="Q279" s="66"/>
      <c r="R279" s="66"/>
      <c r="S279" s="66"/>
      <c r="T279" s="67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T279" s="19" t="s">
        <v>150</v>
      </c>
      <c r="AU279" s="19" t="s">
        <v>82</v>
      </c>
    </row>
    <row r="280" spans="1:65" s="14" customFormat="1" x14ac:dyDescent="0.2">
      <c r="B280" s="205"/>
      <c r="C280" s="206"/>
      <c r="D280" s="188" t="s">
        <v>158</v>
      </c>
      <c r="E280" s="206"/>
      <c r="F280" s="208" t="s">
        <v>388</v>
      </c>
      <c r="G280" s="206"/>
      <c r="H280" s="209">
        <v>143.88</v>
      </c>
      <c r="I280" s="210"/>
      <c r="J280" s="206"/>
      <c r="K280" s="206"/>
      <c r="L280" s="211"/>
      <c r="M280" s="212"/>
      <c r="N280" s="213"/>
      <c r="O280" s="213"/>
      <c r="P280" s="213"/>
      <c r="Q280" s="213"/>
      <c r="R280" s="213"/>
      <c r="S280" s="213"/>
      <c r="T280" s="214"/>
      <c r="AT280" s="215" t="s">
        <v>158</v>
      </c>
      <c r="AU280" s="215" t="s">
        <v>82</v>
      </c>
      <c r="AV280" s="14" t="s">
        <v>82</v>
      </c>
      <c r="AW280" s="14" t="s">
        <v>4</v>
      </c>
      <c r="AX280" s="14" t="s">
        <v>80</v>
      </c>
      <c r="AY280" s="215" t="s">
        <v>138</v>
      </c>
    </row>
    <row r="281" spans="1:65" s="2" customFormat="1" ht="49.05" customHeight="1" x14ac:dyDescent="0.2">
      <c r="A281" s="36"/>
      <c r="B281" s="37"/>
      <c r="C281" s="175" t="s">
        <v>389</v>
      </c>
      <c r="D281" s="175" t="s">
        <v>141</v>
      </c>
      <c r="E281" s="176" t="s">
        <v>390</v>
      </c>
      <c r="F281" s="177" t="s">
        <v>391</v>
      </c>
      <c r="G281" s="178" t="s">
        <v>372</v>
      </c>
      <c r="H281" s="179">
        <v>9.1549999999999994</v>
      </c>
      <c r="I281" s="180">
        <v>2020</v>
      </c>
      <c r="J281" s="181">
        <f>ROUND(I281*H281,2)</f>
        <v>18493.099999999999</v>
      </c>
      <c r="K281" s="177" t="s">
        <v>145</v>
      </c>
      <c r="L281" s="41"/>
      <c r="M281" s="182" t="s">
        <v>19</v>
      </c>
      <c r="N281" s="183" t="s">
        <v>43</v>
      </c>
      <c r="O281" s="66"/>
      <c r="P281" s="184">
        <f>O281*H281</f>
        <v>0</v>
      </c>
      <c r="Q281" s="184">
        <v>0</v>
      </c>
      <c r="R281" s="184">
        <f>Q281*H281</f>
        <v>0</v>
      </c>
      <c r="S281" s="184">
        <v>0</v>
      </c>
      <c r="T281" s="185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186" t="s">
        <v>146</v>
      </c>
      <c r="AT281" s="186" t="s">
        <v>141</v>
      </c>
      <c r="AU281" s="186" t="s">
        <v>82</v>
      </c>
      <c r="AY281" s="19" t="s">
        <v>138</v>
      </c>
      <c r="BE281" s="187">
        <f>IF(N281="základní",J281,0)</f>
        <v>18493.099999999999</v>
      </c>
      <c r="BF281" s="187">
        <f>IF(N281="snížená",J281,0)</f>
        <v>0</v>
      </c>
      <c r="BG281" s="187">
        <f>IF(N281="zákl. přenesená",J281,0)</f>
        <v>0</v>
      </c>
      <c r="BH281" s="187">
        <f>IF(N281="sníž. přenesená",J281,0)</f>
        <v>0</v>
      </c>
      <c r="BI281" s="187">
        <f>IF(N281="nulová",J281,0)</f>
        <v>0</v>
      </c>
      <c r="BJ281" s="19" t="s">
        <v>80</v>
      </c>
      <c r="BK281" s="187">
        <f>ROUND(I281*H281,2)</f>
        <v>18493.099999999999</v>
      </c>
      <c r="BL281" s="19" t="s">
        <v>146</v>
      </c>
      <c r="BM281" s="186" t="s">
        <v>392</v>
      </c>
    </row>
    <row r="282" spans="1:65" s="2" customFormat="1" ht="38.4" x14ac:dyDescent="0.2">
      <c r="A282" s="36"/>
      <c r="B282" s="37"/>
      <c r="C282" s="38"/>
      <c r="D282" s="188" t="s">
        <v>148</v>
      </c>
      <c r="E282" s="38"/>
      <c r="F282" s="189" t="s">
        <v>393</v>
      </c>
      <c r="G282" s="38"/>
      <c r="H282" s="38"/>
      <c r="I282" s="190"/>
      <c r="J282" s="38"/>
      <c r="K282" s="38"/>
      <c r="L282" s="41"/>
      <c r="M282" s="191"/>
      <c r="N282" s="192"/>
      <c r="O282" s="66"/>
      <c r="P282" s="66"/>
      <c r="Q282" s="66"/>
      <c r="R282" s="66"/>
      <c r="S282" s="66"/>
      <c r="T282" s="67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T282" s="19" t="s">
        <v>148</v>
      </c>
      <c r="AU282" s="19" t="s">
        <v>82</v>
      </c>
    </row>
    <row r="283" spans="1:65" s="2" customFormat="1" x14ac:dyDescent="0.2">
      <c r="A283" s="36"/>
      <c r="B283" s="37"/>
      <c r="C283" s="38"/>
      <c r="D283" s="193" t="s">
        <v>150</v>
      </c>
      <c r="E283" s="38"/>
      <c r="F283" s="194" t="s">
        <v>394</v>
      </c>
      <c r="G283" s="38"/>
      <c r="H283" s="38"/>
      <c r="I283" s="190"/>
      <c r="J283" s="38"/>
      <c r="K283" s="38"/>
      <c r="L283" s="41"/>
      <c r="M283" s="191"/>
      <c r="N283" s="192"/>
      <c r="O283" s="66"/>
      <c r="P283" s="66"/>
      <c r="Q283" s="66"/>
      <c r="R283" s="66"/>
      <c r="S283" s="66"/>
      <c r="T283" s="67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T283" s="19" t="s">
        <v>150</v>
      </c>
      <c r="AU283" s="19" t="s">
        <v>82</v>
      </c>
    </row>
    <row r="284" spans="1:65" s="2" customFormat="1" ht="33" customHeight="1" x14ac:dyDescent="0.2">
      <c r="A284" s="36"/>
      <c r="B284" s="37"/>
      <c r="C284" s="175" t="s">
        <v>395</v>
      </c>
      <c r="D284" s="175" t="s">
        <v>141</v>
      </c>
      <c r="E284" s="176" t="s">
        <v>396</v>
      </c>
      <c r="F284" s="177" t="s">
        <v>397</v>
      </c>
      <c r="G284" s="178" t="s">
        <v>372</v>
      </c>
      <c r="H284" s="179">
        <v>1.9259999999999999</v>
      </c>
      <c r="I284" s="180">
        <v>2020</v>
      </c>
      <c r="J284" s="181">
        <f>ROUND(I284*H284,2)</f>
        <v>3890.52</v>
      </c>
      <c r="K284" s="177" t="s">
        <v>145</v>
      </c>
      <c r="L284" s="41"/>
      <c r="M284" s="182" t="s">
        <v>19</v>
      </c>
      <c r="N284" s="183" t="s">
        <v>43</v>
      </c>
      <c r="O284" s="66"/>
      <c r="P284" s="184">
        <f>O284*H284</f>
        <v>0</v>
      </c>
      <c r="Q284" s="184">
        <v>0</v>
      </c>
      <c r="R284" s="184">
        <f>Q284*H284</f>
        <v>0</v>
      </c>
      <c r="S284" s="184">
        <v>0</v>
      </c>
      <c r="T284" s="185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186" t="s">
        <v>146</v>
      </c>
      <c r="AT284" s="186" t="s">
        <v>141</v>
      </c>
      <c r="AU284" s="186" t="s">
        <v>82</v>
      </c>
      <c r="AY284" s="19" t="s">
        <v>138</v>
      </c>
      <c r="BE284" s="187">
        <f>IF(N284="základní",J284,0)</f>
        <v>3890.52</v>
      </c>
      <c r="BF284" s="187">
        <f>IF(N284="snížená",J284,0)</f>
        <v>0</v>
      </c>
      <c r="BG284" s="187">
        <f>IF(N284="zákl. přenesená",J284,0)</f>
        <v>0</v>
      </c>
      <c r="BH284" s="187">
        <f>IF(N284="sníž. přenesená",J284,0)</f>
        <v>0</v>
      </c>
      <c r="BI284" s="187">
        <f>IF(N284="nulová",J284,0)</f>
        <v>0</v>
      </c>
      <c r="BJ284" s="19" t="s">
        <v>80</v>
      </c>
      <c r="BK284" s="187">
        <f>ROUND(I284*H284,2)</f>
        <v>3890.52</v>
      </c>
      <c r="BL284" s="19" t="s">
        <v>146</v>
      </c>
      <c r="BM284" s="186" t="s">
        <v>398</v>
      </c>
    </row>
    <row r="285" spans="1:65" s="2" customFormat="1" ht="28.8" x14ac:dyDescent="0.2">
      <c r="A285" s="36"/>
      <c r="B285" s="37"/>
      <c r="C285" s="38"/>
      <c r="D285" s="188" t="s">
        <v>148</v>
      </c>
      <c r="E285" s="38"/>
      <c r="F285" s="189" t="s">
        <v>399</v>
      </c>
      <c r="G285" s="38"/>
      <c r="H285" s="38"/>
      <c r="I285" s="190"/>
      <c r="J285" s="38"/>
      <c r="K285" s="38"/>
      <c r="L285" s="41"/>
      <c r="M285" s="191"/>
      <c r="N285" s="192"/>
      <c r="O285" s="66"/>
      <c r="P285" s="66"/>
      <c r="Q285" s="66"/>
      <c r="R285" s="66"/>
      <c r="S285" s="66"/>
      <c r="T285" s="67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T285" s="19" t="s">
        <v>148</v>
      </c>
      <c r="AU285" s="19" t="s">
        <v>82</v>
      </c>
    </row>
    <row r="286" spans="1:65" s="2" customFormat="1" x14ac:dyDescent="0.2">
      <c r="A286" s="36"/>
      <c r="B286" s="37"/>
      <c r="C286" s="38"/>
      <c r="D286" s="193" t="s">
        <v>150</v>
      </c>
      <c r="E286" s="38"/>
      <c r="F286" s="194" t="s">
        <v>400</v>
      </c>
      <c r="G286" s="38"/>
      <c r="H286" s="38"/>
      <c r="I286" s="190"/>
      <c r="J286" s="38"/>
      <c r="K286" s="38"/>
      <c r="L286" s="41"/>
      <c r="M286" s="191"/>
      <c r="N286" s="192"/>
      <c r="O286" s="66"/>
      <c r="P286" s="66"/>
      <c r="Q286" s="66"/>
      <c r="R286" s="66"/>
      <c r="S286" s="66"/>
      <c r="T286" s="67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T286" s="19" t="s">
        <v>150</v>
      </c>
      <c r="AU286" s="19" t="s">
        <v>82</v>
      </c>
    </row>
    <row r="287" spans="1:65" s="14" customFormat="1" x14ac:dyDescent="0.2">
      <c r="B287" s="205"/>
      <c r="C287" s="206"/>
      <c r="D287" s="188" t="s">
        <v>158</v>
      </c>
      <c r="E287" s="207" t="s">
        <v>19</v>
      </c>
      <c r="F287" s="208" t="s">
        <v>401</v>
      </c>
      <c r="G287" s="206"/>
      <c r="H287" s="209">
        <v>1.1100000000000001</v>
      </c>
      <c r="I287" s="210"/>
      <c r="J287" s="206"/>
      <c r="K287" s="206"/>
      <c r="L287" s="211"/>
      <c r="M287" s="212"/>
      <c r="N287" s="213"/>
      <c r="O287" s="213"/>
      <c r="P287" s="213"/>
      <c r="Q287" s="213"/>
      <c r="R287" s="213"/>
      <c r="S287" s="213"/>
      <c r="T287" s="214"/>
      <c r="AT287" s="215" t="s">
        <v>158</v>
      </c>
      <c r="AU287" s="215" t="s">
        <v>82</v>
      </c>
      <c r="AV287" s="14" t="s">
        <v>82</v>
      </c>
      <c r="AW287" s="14" t="s">
        <v>33</v>
      </c>
      <c r="AX287" s="14" t="s">
        <v>72</v>
      </c>
      <c r="AY287" s="215" t="s">
        <v>138</v>
      </c>
    </row>
    <row r="288" spans="1:65" s="14" customFormat="1" x14ac:dyDescent="0.2">
      <c r="B288" s="205"/>
      <c r="C288" s="206"/>
      <c r="D288" s="188" t="s">
        <v>158</v>
      </c>
      <c r="E288" s="207" t="s">
        <v>19</v>
      </c>
      <c r="F288" s="208" t="s">
        <v>402</v>
      </c>
      <c r="G288" s="206"/>
      <c r="H288" s="209">
        <v>0.13100000000000001</v>
      </c>
      <c r="I288" s="210"/>
      <c r="J288" s="206"/>
      <c r="K288" s="206"/>
      <c r="L288" s="211"/>
      <c r="M288" s="212"/>
      <c r="N288" s="213"/>
      <c r="O288" s="213"/>
      <c r="P288" s="213"/>
      <c r="Q288" s="213"/>
      <c r="R288" s="213"/>
      <c r="S288" s="213"/>
      <c r="T288" s="214"/>
      <c r="AT288" s="215" t="s">
        <v>158</v>
      </c>
      <c r="AU288" s="215" t="s">
        <v>82</v>
      </c>
      <c r="AV288" s="14" t="s">
        <v>82</v>
      </c>
      <c r="AW288" s="14" t="s">
        <v>33</v>
      </c>
      <c r="AX288" s="14" t="s">
        <v>72</v>
      </c>
      <c r="AY288" s="215" t="s">
        <v>138</v>
      </c>
    </row>
    <row r="289" spans="1:65" s="14" customFormat="1" x14ac:dyDescent="0.2">
      <c r="B289" s="205"/>
      <c r="C289" s="206"/>
      <c r="D289" s="188" t="s">
        <v>158</v>
      </c>
      <c r="E289" s="207" t="s">
        <v>19</v>
      </c>
      <c r="F289" s="208" t="s">
        <v>403</v>
      </c>
      <c r="G289" s="206"/>
      <c r="H289" s="209">
        <v>0.68500000000000005</v>
      </c>
      <c r="I289" s="210"/>
      <c r="J289" s="206"/>
      <c r="K289" s="206"/>
      <c r="L289" s="211"/>
      <c r="M289" s="212"/>
      <c r="N289" s="213"/>
      <c r="O289" s="213"/>
      <c r="P289" s="213"/>
      <c r="Q289" s="213"/>
      <c r="R289" s="213"/>
      <c r="S289" s="213"/>
      <c r="T289" s="214"/>
      <c r="AT289" s="215" t="s">
        <v>158</v>
      </c>
      <c r="AU289" s="215" t="s">
        <v>82</v>
      </c>
      <c r="AV289" s="14" t="s">
        <v>82</v>
      </c>
      <c r="AW289" s="14" t="s">
        <v>33</v>
      </c>
      <c r="AX289" s="14" t="s">
        <v>72</v>
      </c>
      <c r="AY289" s="215" t="s">
        <v>138</v>
      </c>
    </row>
    <row r="290" spans="1:65" s="15" customFormat="1" x14ac:dyDescent="0.2">
      <c r="B290" s="216"/>
      <c r="C290" s="217"/>
      <c r="D290" s="188" t="s">
        <v>158</v>
      </c>
      <c r="E290" s="218" t="s">
        <v>19</v>
      </c>
      <c r="F290" s="219" t="s">
        <v>214</v>
      </c>
      <c r="G290" s="217"/>
      <c r="H290" s="220">
        <v>1.9260000000000002</v>
      </c>
      <c r="I290" s="221"/>
      <c r="J290" s="217"/>
      <c r="K290" s="217"/>
      <c r="L290" s="222"/>
      <c r="M290" s="223"/>
      <c r="N290" s="224"/>
      <c r="O290" s="224"/>
      <c r="P290" s="224"/>
      <c r="Q290" s="224"/>
      <c r="R290" s="224"/>
      <c r="S290" s="224"/>
      <c r="T290" s="225"/>
      <c r="AT290" s="226" t="s">
        <v>158</v>
      </c>
      <c r="AU290" s="226" t="s">
        <v>82</v>
      </c>
      <c r="AV290" s="15" t="s">
        <v>146</v>
      </c>
      <c r="AW290" s="15" t="s">
        <v>33</v>
      </c>
      <c r="AX290" s="15" t="s">
        <v>80</v>
      </c>
      <c r="AY290" s="226" t="s">
        <v>138</v>
      </c>
    </row>
    <row r="291" spans="1:65" s="2" customFormat="1" ht="24.15" customHeight="1" x14ac:dyDescent="0.2">
      <c r="A291" s="36"/>
      <c r="B291" s="37"/>
      <c r="C291" s="175" t="s">
        <v>404</v>
      </c>
      <c r="D291" s="175" t="s">
        <v>141</v>
      </c>
      <c r="E291" s="176" t="s">
        <v>405</v>
      </c>
      <c r="F291" s="177" t="s">
        <v>406</v>
      </c>
      <c r="G291" s="178" t="s">
        <v>372</v>
      </c>
      <c r="H291" s="179">
        <v>0.15</v>
      </c>
      <c r="I291" s="180">
        <v>2350</v>
      </c>
      <c r="J291" s="181">
        <f>ROUND(I291*H291,2)</f>
        <v>352.5</v>
      </c>
      <c r="K291" s="177" t="s">
        <v>145</v>
      </c>
      <c r="L291" s="41"/>
      <c r="M291" s="182" t="s">
        <v>19</v>
      </c>
      <c r="N291" s="183" t="s">
        <v>43</v>
      </c>
      <c r="O291" s="66"/>
      <c r="P291" s="184">
        <f>O291*H291</f>
        <v>0</v>
      </c>
      <c r="Q291" s="184">
        <v>0</v>
      </c>
      <c r="R291" s="184">
        <f>Q291*H291</f>
        <v>0</v>
      </c>
      <c r="S291" s="184">
        <v>0</v>
      </c>
      <c r="T291" s="185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186" t="s">
        <v>146</v>
      </c>
      <c r="AT291" s="186" t="s">
        <v>141</v>
      </c>
      <c r="AU291" s="186" t="s">
        <v>82</v>
      </c>
      <c r="AY291" s="19" t="s">
        <v>138</v>
      </c>
      <c r="BE291" s="187">
        <f>IF(N291="základní",J291,0)</f>
        <v>352.5</v>
      </c>
      <c r="BF291" s="187">
        <f>IF(N291="snížená",J291,0)</f>
        <v>0</v>
      </c>
      <c r="BG291" s="187">
        <f>IF(N291="zákl. přenesená",J291,0)</f>
        <v>0</v>
      </c>
      <c r="BH291" s="187">
        <f>IF(N291="sníž. přenesená",J291,0)</f>
        <v>0</v>
      </c>
      <c r="BI291" s="187">
        <f>IF(N291="nulová",J291,0)</f>
        <v>0</v>
      </c>
      <c r="BJ291" s="19" t="s">
        <v>80</v>
      </c>
      <c r="BK291" s="187">
        <f>ROUND(I291*H291,2)</f>
        <v>352.5</v>
      </c>
      <c r="BL291" s="19" t="s">
        <v>146</v>
      </c>
      <c r="BM291" s="186" t="s">
        <v>407</v>
      </c>
    </row>
    <row r="292" spans="1:65" s="2" customFormat="1" ht="28.8" x14ac:dyDescent="0.2">
      <c r="A292" s="36"/>
      <c r="B292" s="37"/>
      <c r="C292" s="38"/>
      <c r="D292" s="188" t="s">
        <v>148</v>
      </c>
      <c r="E292" s="38"/>
      <c r="F292" s="189" t="s">
        <v>408</v>
      </c>
      <c r="G292" s="38"/>
      <c r="H292" s="38"/>
      <c r="I292" s="190"/>
      <c r="J292" s="38"/>
      <c r="K292" s="38"/>
      <c r="L292" s="41"/>
      <c r="M292" s="191"/>
      <c r="N292" s="192"/>
      <c r="O292" s="66"/>
      <c r="P292" s="66"/>
      <c r="Q292" s="66"/>
      <c r="R292" s="66"/>
      <c r="S292" s="66"/>
      <c r="T292" s="67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T292" s="19" t="s">
        <v>148</v>
      </c>
      <c r="AU292" s="19" t="s">
        <v>82</v>
      </c>
    </row>
    <row r="293" spans="1:65" s="2" customFormat="1" x14ac:dyDescent="0.2">
      <c r="A293" s="36"/>
      <c r="B293" s="37"/>
      <c r="C293" s="38"/>
      <c r="D293" s="193" t="s">
        <v>150</v>
      </c>
      <c r="E293" s="38"/>
      <c r="F293" s="194" t="s">
        <v>409</v>
      </c>
      <c r="G293" s="38"/>
      <c r="H293" s="38"/>
      <c r="I293" s="190"/>
      <c r="J293" s="38"/>
      <c r="K293" s="38"/>
      <c r="L293" s="41"/>
      <c r="M293" s="191"/>
      <c r="N293" s="192"/>
      <c r="O293" s="66"/>
      <c r="P293" s="66"/>
      <c r="Q293" s="66"/>
      <c r="R293" s="66"/>
      <c r="S293" s="66"/>
      <c r="T293" s="67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T293" s="19" t="s">
        <v>150</v>
      </c>
      <c r="AU293" s="19" t="s">
        <v>82</v>
      </c>
    </row>
    <row r="294" spans="1:65" s="2" customFormat="1" ht="33" customHeight="1" x14ac:dyDescent="0.2">
      <c r="A294" s="36"/>
      <c r="B294" s="37"/>
      <c r="C294" s="175" t="s">
        <v>410</v>
      </c>
      <c r="D294" s="175" t="s">
        <v>141</v>
      </c>
      <c r="E294" s="176" t="s">
        <v>411</v>
      </c>
      <c r="F294" s="177" t="s">
        <v>412</v>
      </c>
      <c r="G294" s="178" t="s">
        <v>372</v>
      </c>
      <c r="H294" s="179">
        <v>2.0249999999999999</v>
      </c>
      <c r="I294" s="180">
        <v>2060</v>
      </c>
      <c r="J294" s="181">
        <f>ROUND(I294*H294,2)</f>
        <v>4171.5</v>
      </c>
      <c r="K294" s="177" t="s">
        <v>145</v>
      </c>
      <c r="L294" s="41"/>
      <c r="M294" s="182" t="s">
        <v>19</v>
      </c>
      <c r="N294" s="183" t="s">
        <v>43</v>
      </c>
      <c r="O294" s="66"/>
      <c r="P294" s="184">
        <f>O294*H294</f>
        <v>0</v>
      </c>
      <c r="Q294" s="184">
        <v>0</v>
      </c>
      <c r="R294" s="184">
        <f>Q294*H294</f>
        <v>0</v>
      </c>
      <c r="S294" s="184">
        <v>0</v>
      </c>
      <c r="T294" s="185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186" t="s">
        <v>146</v>
      </c>
      <c r="AT294" s="186" t="s">
        <v>141</v>
      </c>
      <c r="AU294" s="186" t="s">
        <v>82</v>
      </c>
      <c r="AY294" s="19" t="s">
        <v>138</v>
      </c>
      <c r="BE294" s="187">
        <f>IF(N294="základní",J294,0)</f>
        <v>4171.5</v>
      </c>
      <c r="BF294" s="187">
        <f>IF(N294="snížená",J294,0)</f>
        <v>0</v>
      </c>
      <c r="BG294" s="187">
        <f>IF(N294="zákl. přenesená",J294,0)</f>
        <v>0</v>
      </c>
      <c r="BH294" s="187">
        <f>IF(N294="sníž. přenesená",J294,0)</f>
        <v>0</v>
      </c>
      <c r="BI294" s="187">
        <f>IF(N294="nulová",J294,0)</f>
        <v>0</v>
      </c>
      <c r="BJ294" s="19" t="s">
        <v>80</v>
      </c>
      <c r="BK294" s="187">
        <f>ROUND(I294*H294,2)</f>
        <v>4171.5</v>
      </c>
      <c r="BL294" s="19" t="s">
        <v>146</v>
      </c>
      <c r="BM294" s="186" t="s">
        <v>413</v>
      </c>
    </row>
    <row r="295" spans="1:65" s="2" customFormat="1" ht="28.8" x14ac:dyDescent="0.2">
      <c r="A295" s="36"/>
      <c r="B295" s="37"/>
      <c r="C295" s="38"/>
      <c r="D295" s="188" t="s">
        <v>148</v>
      </c>
      <c r="E295" s="38"/>
      <c r="F295" s="189" t="s">
        <v>414</v>
      </c>
      <c r="G295" s="38"/>
      <c r="H295" s="38"/>
      <c r="I295" s="190"/>
      <c r="J295" s="38"/>
      <c r="K295" s="38"/>
      <c r="L295" s="41"/>
      <c r="M295" s="191"/>
      <c r="N295" s="192"/>
      <c r="O295" s="66"/>
      <c r="P295" s="66"/>
      <c r="Q295" s="66"/>
      <c r="R295" s="66"/>
      <c r="S295" s="66"/>
      <c r="T295" s="67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T295" s="19" t="s">
        <v>148</v>
      </c>
      <c r="AU295" s="19" t="s">
        <v>82</v>
      </c>
    </row>
    <row r="296" spans="1:65" s="2" customFormat="1" x14ac:dyDescent="0.2">
      <c r="A296" s="36"/>
      <c r="B296" s="37"/>
      <c r="C296" s="38"/>
      <c r="D296" s="193" t="s">
        <v>150</v>
      </c>
      <c r="E296" s="38"/>
      <c r="F296" s="194" t="s">
        <v>415</v>
      </c>
      <c r="G296" s="38"/>
      <c r="H296" s="38"/>
      <c r="I296" s="190"/>
      <c r="J296" s="38"/>
      <c r="K296" s="38"/>
      <c r="L296" s="41"/>
      <c r="M296" s="191"/>
      <c r="N296" s="192"/>
      <c r="O296" s="66"/>
      <c r="P296" s="66"/>
      <c r="Q296" s="66"/>
      <c r="R296" s="66"/>
      <c r="S296" s="66"/>
      <c r="T296" s="67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T296" s="19" t="s">
        <v>150</v>
      </c>
      <c r="AU296" s="19" t="s">
        <v>82</v>
      </c>
    </row>
    <row r="297" spans="1:65" s="12" customFormat="1" ht="22.8" customHeight="1" x14ac:dyDescent="0.25">
      <c r="B297" s="159"/>
      <c r="C297" s="160"/>
      <c r="D297" s="161" t="s">
        <v>71</v>
      </c>
      <c r="E297" s="173" t="s">
        <v>416</v>
      </c>
      <c r="F297" s="173" t="s">
        <v>417</v>
      </c>
      <c r="G297" s="160"/>
      <c r="H297" s="160"/>
      <c r="I297" s="163"/>
      <c r="J297" s="174">
        <f>BK297</f>
        <v>84321.600000000006</v>
      </c>
      <c r="K297" s="160"/>
      <c r="L297" s="165"/>
      <c r="M297" s="166"/>
      <c r="N297" s="167"/>
      <c r="O297" s="167"/>
      <c r="P297" s="168">
        <f>SUM(P298:P300)</f>
        <v>0</v>
      </c>
      <c r="Q297" s="167"/>
      <c r="R297" s="168">
        <f>SUM(R298:R300)</f>
        <v>0</v>
      </c>
      <c r="S297" s="167"/>
      <c r="T297" s="169">
        <f>SUM(T298:T300)</f>
        <v>0</v>
      </c>
      <c r="AR297" s="170" t="s">
        <v>80</v>
      </c>
      <c r="AT297" s="171" t="s">
        <v>71</v>
      </c>
      <c r="AU297" s="171" t="s">
        <v>80</v>
      </c>
      <c r="AY297" s="170" t="s">
        <v>138</v>
      </c>
      <c r="BK297" s="172">
        <f>SUM(BK298:BK300)</f>
        <v>84321.600000000006</v>
      </c>
    </row>
    <row r="298" spans="1:65" s="2" customFormat="1" ht="21.75" customHeight="1" x14ac:dyDescent="0.2">
      <c r="A298" s="36"/>
      <c r="B298" s="37"/>
      <c r="C298" s="175" t="s">
        <v>418</v>
      </c>
      <c r="D298" s="175" t="s">
        <v>141</v>
      </c>
      <c r="E298" s="176" t="s">
        <v>419</v>
      </c>
      <c r="F298" s="177" t="s">
        <v>420</v>
      </c>
      <c r="G298" s="178" t="s">
        <v>372</v>
      </c>
      <c r="H298" s="179">
        <v>47.91</v>
      </c>
      <c r="I298" s="180">
        <v>1760</v>
      </c>
      <c r="J298" s="181">
        <f>ROUND(I298*H298,2)</f>
        <v>84321.600000000006</v>
      </c>
      <c r="K298" s="177" t="s">
        <v>145</v>
      </c>
      <c r="L298" s="41"/>
      <c r="M298" s="182" t="s">
        <v>19</v>
      </c>
      <c r="N298" s="183" t="s">
        <v>43</v>
      </c>
      <c r="O298" s="66"/>
      <c r="P298" s="184">
        <f>O298*H298</f>
        <v>0</v>
      </c>
      <c r="Q298" s="184">
        <v>0</v>
      </c>
      <c r="R298" s="184">
        <f>Q298*H298</f>
        <v>0</v>
      </c>
      <c r="S298" s="184">
        <v>0</v>
      </c>
      <c r="T298" s="185">
        <f>S298*H298</f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186" t="s">
        <v>146</v>
      </c>
      <c r="AT298" s="186" t="s">
        <v>141</v>
      </c>
      <c r="AU298" s="186" t="s">
        <v>82</v>
      </c>
      <c r="AY298" s="19" t="s">
        <v>138</v>
      </c>
      <c r="BE298" s="187">
        <f>IF(N298="základní",J298,0)</f>
        <v>84321.600000000006</v>
      </c>
      <c r="BF298" s="187">
        <f>IF(N298="snížená",J298,0)</f>
        <v>0</v>
      </c>
      <c r="BG298" s="187">
        <f>IF(N298="zákl. přenesená",J298,0)</f>
        <v>0</v>
      </c>
      <c r="BH298" s="187">
        <f>IF(N298="sníž. přenesená",J298,0)</f>
        <v>0</v>
      </c>
      <c r="BI298" s="187">
        <f>IF(N298="nulová",J298,0)</f>
        <v>0</v>
      </c>
      <c r="BJ298" s="19" t="s">
        <v>80</v>
      </c>
      <c r="BK298" s="187">
        <f>ROUND(I298*H298,2)</f>
        <v>84321.600000000006</v>
      </c>
      <c r="BL298" s="19" t="s">
        <v>146</v>
      </c>
      <c r="BM298" s="186" t="s">
        <v>421</v>
      </c>
    </row>
    <row r="299" spans="1:65" s="2" customFormat="1" ht="38.4" x14ac:dyDescent="0.2">
      <c r="A299" s="36"/>
      <c r="B299" s="37"/>
      <c r="C299" s="38"/>
      <c r="D299" s="188" t="s">
        <v>148</v>
      </c>
      <c r="E299" s="38"/>
      <c r="F299" s="189" t="s">
        <v>422</v>
      </c>
      <c r="G299" s="38"/>
      <c r="H299" s="38"/>
      <c r="I299" s="190"/>
      <c r="J299" s="38"/>
      <c r="K299" s="38"/>
      <c r="L299" s="41"/>
      <c r="M299" s="191"/>
      <c r="N299" s="192"/>
      <c r="O299" s="66"/>
      <c r="P299" s="66"/>
      <c r="Q299" s="66"/>
      <c r="R299" s="66"/>
      <c r="S299" s="66"/>
      <c r="T299" s="67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T299" s="19" t="s">
        <v>148</v>
      </c>
      <c r="AU299" s="19" t="s">
        <v>82</v>
      </c>
    </row>
    <row r="300" spans="1:65" s="2" customFormat="1" x14ac:dyDescent="0.2">
      <c r="A300" s="36"/>
      <c r="B300" s="37"/>
      <c r="C300" s="38"/>
      <c r="D300" s="193" t="s">
        <v>150</v>
      </c>
      <c r="E300" s="38"/>
      <c r="F300" s="194" t="s">
        <v>423</v>
      </c>
      <c r="G300" s="38"/>
      <c r="H300" s="38"/>
      <c r="I300" s="190"/>
      <c r="J300" s="38"/>
      <c r="K300" s="38"/>
      <c r="L300" s="41"/>
      <c r="M300" s="191"/>
      <c r="N300" s="192"/>
      <c r="O300" s="66"/>
      <c r="P300" s="66"/>
      <c r="Q300" s="66"/>
      <c r="R300" s="66"/>
      <c r="S300" s="66"/>
      <c r="T300" s="67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T300" s="19" t="s">
        <v>150</v>
      </c>
      <c r="AU300" s="19" t="s">
        <v>82</v>
      </c>
    </row>
    <row r="301" spans="1:65" s="12" customFormat="1" ht="25.95" customHeight="1" x14ac:dyDescent="0.25">
      <c r="B301" s="159"/>
      <c r="C301" s="160"/>
      <c r="D301" s="161" t="s">
        <v>71</v>
      </c>
      <c r="E301" s="162" t="s">
        <v>424</v>
      </c>
      <c r="F301" s="162" t="s">
        <v>425</v>
      </c>
      <c r="G301" s="160"/>
      <c r="H301" s="160"/>
      <c r="I301" s="163"/>
      <c r="J301" s="164">
        <f>BK301</f>
        <v>2348944.4300000002</v>
      </c>
      <c r="K301" s="160"/>
      <c r="L301" s="165"/>
      <c r="M301" s="166"/>
      <c r="N301" s="167"/>
      <c r="O301" s="167"/>
      <c r="P301" s="168">
        <f>P302+P337+P378+P602+P650+P706+P863+P969+P1022</f>
        <v>0</v>
      </c>
      <c r="Q301" s="167"/>
      <c r="R301" s="168">
        <f>R302+R337+R378+R602+R650+R706+R863+R969+R1022</f>
        <v>17.823904949999999</v>
      </c>
      <c r="S301" s="167"/>
      <c r="T301" s="169">
        <f>T302+T337+T378+T602+T650+T706+T863+T969+T1022</f>
        <v>13.110568299999999</v>
      </c>
      <c r="AR301" s="170" t="s">
        <v>82</v>
      </c>
      <c r="AT301" s="171" t="s">
        <v>71</v>
      </c>
      <c r="AU301" s="171" t="s">
        <v>72</v>
      </c>
      <c r="AY301" s="170" t="s">
        <v>138</v>
      </c>
      <c r="BK301" s="172">
        <f>BK302+BK337+BK378+BK602+BK650+BK706+BK863+BK969+BK1022</f>
        <v>2348944.4300000002</v>
      </c>
    </row>
    <row r="302" spans="1:65" s="12" customFormat="1" ht="22.8" customHeight="1" x14ac:dyDescent="0.25">
      <c r="B302" s="159"/>
      <c r="C302" s="160"/>
      <c r="D302" s="161" t="s">
        <v>71</v>
      </c>
      <c r="E302" s="173" t="s">
        <v>426</v>
      </c>
      <c r="F302" s="173" t="s">
        <v>427</v>
      </c>
      <c r="G302" s="160"/>
      <c r="H302" s="160"/>
      <c r="I302" s="163"/>
      <c r="J302" s="174">
        <f>BK302</f>
        <v>6234</v>
      </c>
      <c r="K302" s="160"/>
      <c r="L302" s="165"/>
      <c r="M302" s="166"/>
      <c r="N302" s="167"/>
      <c r="O302" s="167"/>
      <c r="P302" s="168">
        <f>SUM(P303:P336)</f>
        <v>0</v>
      </c>
      <c r="Q302" s="167"/>
      <c r="R302" s="168">
        <f>SUM(R303:R336)</f>
        <v>0</v>
      </c>
      <c r="S302" s="167"/>
      <c r="T302" s="169">
        <f>SUM(T303:T336)</f>
        <v>0.75548999999999999</v>
      </c>
      <c r="AR302" s="170" t="s">
        <v>82</v>
      </c>
      <c r="AT302" s="171" t="s">
        <v>71</v>
      </c>
      <c r="AU302" s="171" t="s">
        <v>80</v>
      </c>
      <c r="AY302" s="170" t="s">
        <v>138</v>
      </c>
      <c r="BK302" s="172">
        <f>SUM(BK303:BK336)</f>
        <v>6234</v>
      </c>
    </row>
    <row r="303" spans="1:65" s="2" customFormat="1" ht="16.5" customHeight="1" x14ac:dyDescent="0.2">
      <c r="A303" s="36"/>
      <c r="B303" s="37"/>
      <c r="C303" s="175" t="s">
        <v>428</v>
      </c>
      <c r="D303" s="175" t="s">
        <v>141</v>
      </c>
      <c r="E303" s="176" t="s">
        <v>429</v>
      </c>
      <c r="F303" s="177" t="s">
        <v>430</v>
      </c>
      <c r="G303" s="178" t="s">
        <v>431</v>
      </c>
      <c r="H303" s="179">
        <v>8</v>
      </c>
      <c r="I303" s="180">
        <v>245</v>
      </c>
      <c r="J303" s="181">
        <f>ROUND(I303*H303,2)</f>
        <v>1960</v>
      </c>
      <c r="K303" s="177" t="s">
        <v>145</v>
      </c>
      <c r="L303" s="41"/>
      <c r="M303" s="182" t="s">
        <v>19</v>
      </c>
      <c r="N303" s="183" t="s">
        <v>43</v>
      </c>
      <c r="O303" s="66"/>
      <c r="P303" s="184">
        <f>O303*H303</f>
        <v>0</v>
      </c>
      <c r="Q303" s="184">
        <v>0</v>
      </c>
      <c r="R303" s="184">
        <f>Q303*H303</f>
        <v>0</v>
      </c>
      <c r="S303" s="184">
        <v>1.933E-2</v>
      </c>
      <c r="T303" s="185">
        <f>S303*H303</f>
        <v>0.15464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186" t="s">
        <v>313</v>
      </c>
      <c r="AT303" s="186" t="s">
        <v>141</v>
      </c>
      <c r="AU303" s="186" t="s">
        <v>82</v>
      </c>
      <c r="AY303" s="19" t="s">
        <v>138</v>
      </c>
      <c r="BE303" s="187">
        <f>IF(N303="základní",J303,0)</f>
        <v>1960</v>
      </c>
      <c r="BF303" s="187">
        <f>IF(N303="snížená",J303,0)</f>
        <v>0</v>
      </c>
      <c r="BG303" s="187">
        <f>IF(N303="zákl. přenesená",J303,0)</f>
        <v>0</v>
      </c>
      <c r="BH303" s="187">
        <f>IF(N303="sníž. přenesená",J303,0)</f>
        <v>0</v>
      </c>
      <c r="BI303" s="187">
        <f>IF(N303="nulová",J303,0)</f>
        <v>0</v>
      </c>
      <c r="BJ303" s="19" t="s">
        <v>80</v>
      </c>
      <c r="BK303" s="187">
        <f>ROUND(I303*H303,2)</f>
        <v>1960</v>
      </c>
      <c r="BL303" s="19" t="s">
        <v>313</v>
      </c>
      <c r="BM303" s="186" t="s">
        <v>432</v>
      </c>
    </row>
    <row r="304" spans="1:65" s="2" customFormat="1" ht="19.2" x14ac:dyDescent="0.2">
      <c r="A304" s="36"/>
      <c r="B304" s="37"/>
      <c r="C304" s="38"/>
      <c r="D304" s="188" t="s">
        <v>148</v>
      </c>
      <c r="E304" s="38"/>
      <c r="F304" s="189" t="s">
        <v>433</v>
      </c>
      <c r="G304" s="38"/>
      <c r="H304" s="38"/>
      <c r="I304" s="190"/>
      <c r="J304" s="38"/>
      <c r="K304" s="38"/>
      <c r="L304" s="41"/>
      <c r="M304" s="191"/>
      <c r="N304" s="192"/>
      <c r="O304" s="66"/>
      <c r="P304" s="66"/>
      <c r="Q304" s="66"/>
      <c r="R304" s="66"/>
      <c r="S304" s="66"/>
      <c r="T304" s="67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T304" s="19" t="s">
        <v>148</v>
      </c>
      <c r="AU304" s="19" t="s">
        <v>82</v>
      </c>
    </row>
    <row r="305" spans="1:65" s="2" customFormat="1" x14ac:dyDescent="0.2">
      <c r="A305" s="36"/>
      <c r="B305" s="37"/>
      <c r="C305" s="38"/>
      <c r="D305" s="193" t="s">
        <v>150</v>
      </c>
      <c r="E305" s="38"/>
      <c r="F305" s="194" t="s">
        <v>434</v>
      </c>
      <c r="G305" s="38"/>
      <c r="H305" s="38"/>
      <c r="I305" s="190"/>
      <c r="J305" s="38"/>
      <c r="K305" s="38"/>
      <c r="L305" s="41"/>
      <c r="M305" s="191"/>
      <c r="N305" s="192"/>
      <c r="O305" s="66"/>
      <c r="P305" s="66"/>
      <c r="Q305" s="66"/>
      <c r="R305" s="66"/>
      <c r="S305" s="66"/>
      <c r="T305" s="67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T305" s="19" t="s">
        <v>150</v>
      </c>
      <c r="AU305" s="19" t="s">
        <v>82</v>
      </c>
    </row>
    <row r="306" spans="1:65" s="13" customFormat="1" x14ac:dyDescent="0.2">
      <c r="B306" s="195"/>
      <c r="C306" s="196"/>
      <c r="D306" s="188" t="s">
        <v>158</v>
      </c>
      <c r="E306" s="197" t="s">
        <v>19</v>
      </c>
      <c r="F306" s="198" t="s">
        <v>435</v>
      </c>
      <c r="G306" s="196"/>
      <c r="H306" s="197" t="s">
        <v>19</v>
      </c>
      <c r="I306" s="199"/>
      <c r="J306" s="196"/>
      <c r="K306" s="196"/>
      <c r="L306" s="200"/>
      <c r="M306" s="201"/>
      <c r="N306" s="202"/>
      <c r="O306" s="202"/>
      <c r="P306" s="202"/>
      <c r="Q306" s="202"/>
      <c r="R306" s="202"/>
      <c r="S306" s="202"/>
      <c r="T306" s="203"/>
      <c r="AT306" s="204" t="s">
        <v>158</v>
      </c>
      <c r="AU306" s="204" t="s">
        <v>82</v>
      </c>
      <c r="AV306" s="13" t="s">
        <v>80</v>
      </c>
      <c r="AW306" s="13" t="s">
        <v>33</v>
      </c>
      <c r="AX306" s="13" t="s">
        <v>72</v>
      </c>
      <c r="AY306" s="204" t="s">
        <v>138</v>
      </c>
    </row>
    <row r="307" spans="1:65" s="14" customFormat="1" x14ac:dyDescent="0.2">
      <c r="B307" s="205"/>
      <c r="C307" s="206"/>
      <c r="D307" s="188" t="s">
        <v>158</v>
      </c>
      <c r="E307" s="207" t="s">
        <v>19</v>
      </c>
      <c r="F307" s="208" t="s">
        <v>82</v>
      </c>
      <c r="G307" s="206"/>
      <c r="H307" s="209">
        <v>2</v>
      </c>
      <c r="I307" s="210"/>
      <c r="J307" s="206"/>
      <c r="K307" s="206"/>
      <c r="L307" s="211"/>
      <c r="M307" s="212"/>
      <c r="N307" s="213"/>
      <c r="O307" s="213"/>
      <c r="P307" s="213"/>
      <c r="Q307" s="213"/>
      <c r="R307" s="213"/>
      <c r="S307" s="213"/>
      <c r="T307" s="214"/>
      <c r="AT307" s="215" t="s">
        <v>158</v>
      </c>
      <c r="AU307" s="215" t="s">
        <v>82</v>
      </c>
      <c r="AV307" s="14" t="s">
        <v>82</v>
      </c>
      <c r="AW307" s="14" t="s">
        <v>33</v>
      </c>
      <c r="AX307" s="14" t="s">
        <v>72</v>
      </c>
      <c r="AY307" s="215" t="s">
        <v>138</v>
      </c>
    </row>
    <row r="308" spans="1:65" s="13" customFormat="1" x14ac:dyDescent="0.2">
      <c r="B308" s="195"/>
      <c r="C308" s="196"/>
      <c r="D308" s="188" t="s">
        <v>158</v>
      </c>
      <c r="E308" s="197" t="s">
        <v>19</v>
      </c>
      <c r="F308" s="198" t="s">
        <v>299</v>
      </c>
      <c r="G308" s="196"/>
      <c r="H308" s="197" t="s">
        <v>19</v>
      </c>
      <c r="I308" s="199"/>
      <c r="J308" s="196"/>
      <c r="K308" s="196"/>
      <c r="L308" s="200"/>
      <c r="M308" s="201"/>
      <c r="N308" s="202"/>
      <c r="O308" s="202"/>
      <c r="P308" s="202"/>
      <c r="Q308" s="202"/>
      <c r="R308" s="202"/>
      <c r="S308" s="202"/>
      <c r="T308" s="203"/>
      <c r="AT308" s="204" t="s">
        <v>158</v>
      </c>
      <c r="AU308" s="204" t="s">
        <v>82</v>
      </c>
      <c r="AV308" s="13" t="s">
        <v>80</v>
      </c>
      <c r="AW308" s="13" t="s">
        <v>33</v>
      </c>
      <c r="AX308" s="13" t="s">
        <v>72</v>
      </c>
      <c r="AY308" s="204" t="s">
        <v>138</v>
      </c>
    </row>
    <row r="309" spans="1:65" s="14" customFormat="1" x14ac:dyDescent="0.2">
      <c r="B309" s="205"/>
      <c r="C309" s="206"/>
      <c r="D309" s="188" t="s">
        <v>158</v>
      </c>
      <c r="E309" s="207" t="s">
        <v>19</v>
      </c>
      <c r="F309" s="208" t="s">
        <v>176</v>
      </c>
      <c r="G309" s="206"/>
      <c r="H309" s="209">
        <v>6</v>
      </c>
      <c r="I309" s="210"/>
      <c r="J309" s="206"/>
      <c r="K309" s="206"/>
      <c r="L309" s="211"/>
      <c r="M309" s="212"/>
      <c r="N309" s="213"/>
      <c r="O309" s="213"/>
      <c r="P309" s="213"/>
      <c r="Q309" s="213"/>
      <c r="R309" s="213"/>
      <c r="S309" s="213"/>
      <c r="T309" s="214"/>
      <c r="AT309" s="215" t="s">
        <v>158</v>
      </c>
      <c r="AU309" s="215" t="s">
        <v>82</v>
      </c>
      <c r="AV309" s="14" t="s">
        <v>82</v>
      </c>
      <c r="AW309" s="14" t="s">
        <v>33</v>
      </c>
      <c r="AX309" s="14" t="s">
        <v>72</v>
      </c>
      <c r="AY309" s="215" t="s">
        <v>138</v>
      </c>
    </row>
    <row r="310" spans="1:65" s="15" customFormat="1" x14ac:dyDescent="0.2">
      <c r="B310" s="216"/>
      <c r="C310" s="217"/>
      <c r="D310" s="188" t="s">
        <v>158</v>
      </c>
      <c r="E310" s="218" t="s">
        <v>19</v>
      </c>
      <c r="F310" s="219" t="s">
        <v>214</v>
      </c>
      <c r="G310" s="217"/>
      <c r="H310" s="220">
        <v>8</v>
      </c>
      <c r="I310" s="221"/>
      <c r="J310" s="217"/>
      <c r="K310" s="217"/>
      <c r="L310" s="222"/>
      <c r="M310" s="223"/>
      <c r="N310" s="224"/>
      <c r="O310" s="224"/>
      <c r="P310" s="224"/>
      <c r="Q310" s="224"/>
      <c r="R310" s="224"/>
      <c r="S310" s="224"/>
      <c r="T310" s="225"/>
      <c r="AT310" s="226" t="s">
        <v>158</v>
      </c>
      <c r="AU310" s="226" t="s">
        <v>82</v>
      </c>
      <c r="AV310" s="15" t="s">
        <v>146</v>
      </c>
      <c r="AW310" s="15" t="s">
        <v>33</v>
      </c>
      <c r="AX310" s="15" t="s">
        <v>80</v>
      </c>
      <c r="AY310" s="226" t="s">
        <v>138</v>
      </c>
    </row>
    <row r="311" spans="1:65" s="2" customFormat="1" ht="24.15" customHeight="1" x14ac:dyDescent="0.2">
      <c r="A311" s="36"/>
      <c r="B311" s="37"/>
      <c r="C311" s="175" t="s">
        <v>436</v>
      </c>
      <c r="D311" s="175" t="s">
        <v>141</v>
      </c>
      <c r="E311" s="176" t="s">
        <v>437</v>
      </c>
      <c r="F311" s="177" t="s">
        <v>438</v>
      </c>
      <c r="G311" s="178" t="s">
        <v>431</v>
      </c>
      <c r="H311" s="179">
        <v>1</v>
      </c>
      <c r="I311" s="180">
        <v>102</v>
      </c>
      <c r="J311" s="181">
        <f>ROUND(I311*H311,2)</f>
        <v>102</v>
      </c>
      <c r="K311" s="177" t="s">
        <v>145</v>
      </c>
      <c r="L311" s="41"/>
      <c r="M311" s="182" t="s">
        <v>19</v>
      </c>
      <c r="N311" s="183" t="s">
        <v>43</v>
      </c>
      <c r="O311" s="66"/>
      <c r="P311" s="184">
        <f>O311*H311</f>
        <v>0</v>
      </c>
      <c r="Q311" s="184">
        <v>0</v>
      </c>
      <c r="R311" s="184">
        <f>Q311*H311</f>
        <v>0</v>
      </c>
      <c r="S311" s="184">
        <v>1.107E-2</v>
      </c>
      <c r="T311" s="185">
        <f>S311*H311</f>
        <v>1.107E-2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186" t="s">
        <v>313</v>
      </c>
      <c r="AT311" s="186" t="s">
        <v>141</v>
      </c>
      <c r="AU311" s="186" t="s">
        <v>82</v>
      </c>
      <c r="AY311" s="19" t="s">
        <v>138</v>
      </c>
      <c r="BE311" s="187">
        <f>IF(N311="základní",J311,0)</f>
        <v>102</v>
      </c>
      <c r="BF311" s="187">
        <f>IF(N311="snížená",J311,0)</f>
        <v>0</v>
      </c>
      <c r="BG311" s="187">
        <f>IF(N311="zákl. přenesená",J311,0)</f>
        <v>0</v>
      </c>
      <c r="BH311" s="187">
        <f>IF(N311="sníž. přenesená",J311,0)</f>
        <v>0</v>
      </c>
      <c r="BI311" s="187">
        <f>IF(N311="nulová",J311,0)</f>
        <v>0</v>
      </c>
      <c r="BJ311" s="19" t="s">
        <v>80</v>
      </c>
      <c r="BK311" s="187">
        <f>ROUND(I311*H311,2)</f>
        <v>102</v>
      </c>
      <c r="BL311" s="19" t="s">
        <v>313</v>
      </c>
      <c r="BM311" s="186" t="s">
        <v>439</v>
      </c>
    </row>
    <row r="312" spans="1:65" s="2" customFormat="1" ht="19.2" x14ac:dyDescent="0.2">
      <c r="A312" s="36"/>
      <c r="B312" s="37"/>
      <c r="C312" s="38"/>
      <c r="D312" s="188" t="s">
        <v>148</v>
      </c>
      <c r="E312" s="38"/>
      <c r="F312" s="189" t="s">
        <v>440</v>
      </c>
      <c r="G312" s="38"/>
      <c r="H312" s="38"/>
      <c r="I312" s="190"/>
      <c r="J312" s="38"/>
      <c r="K312" s="38"/>
      <c r="L312" s="41"/>
      <c r="M312" s="191"/>
      <c r="N312" s="192"/>
      <c r="O312" s="66"/>
      <c r="P312" s="66"/>
      <c r="Q312" s="66"/>
      <c r="R312" s="66"/>
      <c r="S312" s="66"/>
      <c r="T312" s="67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T312" s="19" t="s">
        <v>148</v>
      </c>
      <c r="AU312" s="19" t="s">
        <v>82</v>
      </c>
    </row>
    <row r="313" spans="1:65" s="2" customFormat="1" x14ac:dyDescent="0.2">
      <c r="A313" s="36"/>
      <c r="B313" s="37"/>
      <c r="C313" s="38"/>
      <c r="D313" s="193" t="s">
        <v>150</v>
      </c>
      <c r="E313" s="38"/>
      <c r="F313" s="194" t="s">
        <v>441</v>
      </c>
      <c r="G313" s="38"/>
      <c r="H313" s="38"/>
      <c r="I313" s="190"/>
      <c r="J313" s="38"/>
      <c r="K313" s="38"/>
      <c r="L313" s="41"/>
      <c r="M313" s="191"/>
      <c r="N313" s="192"/>
      <c r="O313" s="66"/>
      <c r="P313" s="66"/>
      <c r="Q313" s="66"/>
      <c r="R313" s="66"/>
      <c r="S313" s="66"/>
      <c r="T313" s="67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T313" s="19" t="s">
        <v>150</v>
      </c>
      <c r="AU313" s="19" t="s">
        <v>82</v>
      </c>
    </row>
    <row r="314" spans="1:65" s="13" customFormat="1" x14ac:dyDescent="0.2">
      <c r="B314" s="195"/>
      <c r="C314" s="196"/>
      <c r="D314" s="188" t="s">
        <v>158</v>
      </c>
      <c r="E314" s="197" t="s">
        <v>19</v>
      </c>
      <c r="F314" s="198" t="s">
        <v>299</v>
      </c>
      <c r="G314" s="196"/>
      <c r="H314" s="197" t="s">
        <v>19</v>
      </c>
      <c r="I314" s="199"/>
      <c r="J314" s="196"/>
      <c r="K314" s="196"/>
      <c r="L314" s="200"/>
      <c r="M314" s="201"/>
      <c r="N314" s="202"/>
      <c r="O314" s="202"/>
      <c r="P314" s="202"/>
      <c r="Q314" s="202"/>
      <c r="R314" s="202"/>
      <c r="S314" s="202"/>
      <c r="T314" s="203"/>
      <c r="AT314" s="204" t="s">
        <v>158</v>
      </c>
      <c r="AU314" s="204" t="s">
        <v>82</v>
      </c>
      <c r="AV314" s="13" t="s">
        <v>80</v>
      </c>
      <c r="AW314" s="13" t="s">
        <v>33</v>
      </c>
      <c r="AX314" s="13" t="s">
        <v>72</v>
      </c>
      <c r="AY314" s="204" t="s">
        <v>138</v>
      </c>
    </row>
    <row r="315" spans="1:65" s="14" customFormat="1" x14ac:dyDescent="0.2">
      <c r="B315" s="205"/>
      <c r="C315" s="206"/>
      <c r="D315" s="188" t="s">
        <v>158</v>
      </c>
      <c r="E315" s="207" t="s">
        <v>19</v>
      </c>
      <c r="F315" s="208" t="s">
        <v>80</v>
      </c>
      <c r="G315" s="206"/>
      <c r="H315" s="209">
        <v>1</v>
      </c>
      <c r="I315" s="210"/>
      <c r="J315" s="206"/>
      <c r="K315" s="206"/>
      <c r="L315" s="211"/>
      <c r="M315" s="212"/>
      <c r="N315" s="213"/>
      <c r="O315" s="213"/>
      <c r="P315" s="213"/>
      <c r="Q315" s="213"/>
      <c r="R315" s="213"/>
      <c r="S315" s="213"/>
      <c r="T315" s="214"/>
      <c r="AT315" s="215" t="s">
        <v>158</v>
      </c>
      <c r="AU315" s="215" t="s">
        <v>82</v>
      </c>
      <c r="AV315" s="14" t="s">
        <v>82</v>
      </c>
      <c r="AW315" s="14" t="s">
        <v>33</v>
      </c>
      <c r="AX315" s="14" t="s">
        <v>80</v>
      </c>
      <c r="AY315" s="215" t="s">
        <v>138</v>
      </c>
    </row>
    <row r="316" spans="1:65" s="2" customFormat="1" ht="16.5" customHeight="1" x14ac:dyDescent="0.2">
      <c r="A316" s="36"/>
      <c r="B316" s="37"/>
      <c r="C316" s="175" t="s">
        <v>442</v>
      </c>
      <c r="D316" s="175" t="s">
        <v>141</v>
      </c>
      <c r="E316" s="176" t="s">
        <v>443</v>
      </c>
      <c r="F316" s="177" t="s">
        <v>444</v>
      </c>
      <c r="G316" s="178" t="s">
        <v>431</v>
      </c>
      <c r="H316" s="179">
        <v>16</v>
      </c>
      <c r="I316" s="180">
        <v>162</v>
      </c>
      <c r="J316" s="181">
        <f>ROUND(I316*H316,2)</f>
        <v>2592</v>
      </c>
      <c r="K316" s="177" t="s">
        <v>145</v>
      </c>
      <c r="L316" s="41"/>
      <c r="M316" s="182" t="s">
        <v>19</v>
      </c>
      <c r="N316" s="183" t="s">
        <v>43</v>
      </c>
      <c r="O316" s="66"/>
      <c r="P316" s="184">
        <f>O316*H316</f>
        <v>0</v>
      </c>
      <c r="Q316" s="184">
        <v>0</v>
      </c>
      <c r="R316" s="184">
        <f>Q316*H316</f>
        <v>0</v>
      </c>
      <c r="S316" s="184">
        <v>1.9460000000000002E-2</v>
      </c>
      <c r="T316" s="185">
        <f>S316*H316</f>
        <v>0.31136000000000003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186" t="s">
        <v>313</v>
      </c>
      <c r="AT316" s="186" t="s">
        <v>141</v>
      </c>
      <c r="AU316" s="186" t="s">
        <v>82</v>
      </c>
      <c r="AY316" s="19" t="s">
        <v>138</v>
      </c>
      <c r="BE316" s="187">
        <f>IF(N316="základní",J316,0)</f>
        <v>2592</v>
      </c>
      <c r="BF316" s="187">
        <f>IF(N316="snížená",J316,0)</f>
        <v>0</v>
      </c>
      <c r="BG316" s="187">
        <f>IF(N316="zákl. přenesená",J316,0)</f>
        <v>0</v>
      </c>
      <c r="BH316" s="187">
        <f>IF(N316="sníž. přenesená",J316,0)</f>
        <v>0</v>
      </c>
      <c r="BI316" s="187">
        <f>IF(N316="nulová",J316,0)</f>
        <v>0</v>
      </c>
      <c r="BJ316" s="19" t="s">
        <v>80</v>
      </c>
      <c r="BK316" s="187">
        <f>ROUND(I316*H316,2)</f>
        <v>2592</v>
      </c>
      <c r="BL316" s="19" t="s">
        <v>313</v>
      </c>
      <c r="BM316" s="186" t="s">
        <v>445</v>
      </c>
    </row>
    <row r="317" spans="1:65" s="2" customFormat="1" x14ac:dyDescent="0.2">
      <c r="A317" s="36"/>
      <c r="B317" s="37"/>
      <c r="C317" s="38"/>
      <c r="D317" s="188" t="s">
        <v>148</v>
      </c>
      <c r="E317" s="38"/>
      <c r="F317" s="189" t="s">
        <v>446</v>
      </c>
      <c r="G317" s="38"/>
      <c r="H317" s="38"/>
      <c r="I317" s="190"/>
      <c r="J317" s="38"/>
      <c r="K317" s="38"/>
      <c r="L317" s="41"/>
      <c r="M317" s="191"/>
      <c r="N317" s="192"/>
      <c r="O317" s="66"/>
      <c r="P317" s="66"/>
      <c r="Q317" s="66"/>
      <c r="R317" s="66"/>
      <c r="S317" s="66"/>
      <c r="T317" s="67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T317" s="19" t="s">
        <v>148</v>
      </c>
      <c r="AU317" s="19" t="s">
        <v>82</v>
      </c>
    </row>
    <row r="318" spans="1:65" s="2" customFormat="1" x14ac:dyDescent="0.2">
      <c r="A318" s="36"/>
      <c r="B318" s="37"/>
      <c r="C318" s="38"/>
      <c r="D318" s="193" t="s">
        <v>150</v>
      </c>
      <c r="E318" s="38"/>
      <c r="F318" s="194" t="s">
        <v>447</v>
      </c>
      <c r="G318" s="38"/>
      <c r="H318" s="38"/>
      <c r="I318" s="190"/>
      <c r="J318" s="38"/>
      <c r="K318" s="38"/>
      <c r="L318" s="41"/>
      <c r="M318" s="191"/>
      <c r="N318" s="192"/>
      <c r="O318" s="66"/>
      <c r="P318" s="66"/>
      <c r="Q318" s="66"/>
      <c r="R318" s="66"/>
      <c r="S318" s="66"/>
      <c r="T318" s="67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T318" s="19" t="s">
        <v>150</v>
      </c>
      <c r="AU318" s="19" t="s">
        <v>82</v>
      </c>
    </row>
    <row r="319" spans="1:65" s="13" customFormat="1" x14ac:dyDescent="0.2">
      <c r="B319" s="195"/>
      <c r="C319" s="196"/>
      <c r="D319" s="188" t="s">
        <v>158</v>
      </c>
      <c r="E319" s="197" t="s">
        <v>19</v>
      </c>
      <c r="F319" s="198" t="s">
        <v>435</v>
      </c>
      <c r="G319" s="196"/>
      <c r="H319" s="197" t="s">
        <v>19</v>
      </c>
      <c r="I319" s="199"/>
      <c r="J319" s="196"/>
      <c r="K319" s="196"/>
      <c r="L319" s="200"/>
      <c r="M319" s="201"/>
      <c r="N319" s="202"/>
      <c r="O319" s="202"/>
      <c r="P319" s="202"/>
      <c r="Q319" s="202"/>
      <c r="R319" s="202"/>
      <c r="S319" s="202"/>
      <c r="T319" s="203"/>
      <c r="AT319" s="204" t="s">
        <v>158</v>
      </c>
      <c r="AU319" s="204" t="s">
        <v>82</v>
      </c>
      <c r="AV319" s="13" t="s">
        <v>80</v>
      </c>
      <c r="AW319" s="13" t="s">
        <v>33</v>
      </c>
      <c r="AX319" s="13" t="s">
        <v>72</v>
      </c>
      <c r="AY319" s="204" t="s">
        <v>138</v>
      </c>
    </row>
    <row r="320" spans="1:65" s="14" customFormat="1" x14ac:dyDescent="0.2">
      <c r="B320" s="205"/>
      <c r="C320" s="206"/>
      <c r="D320" s="188" t="s">
        <v>158</v>
      </c>
      <c r="E320" s="207" t="s">
        <v>19</v>
      </c>
      <c r="F320" s="208" t="s">
        <v>82</v>
      </c>
      <c r="G320" s="206"/>
      <c r="H320" s="209">
        <v>2</v>
      </c>
      <c r="I320" s="210"/>
      <c r="J320" s="206"/>
      <c r="K320" s="206"/>
      <c r="L320" s="211"/>
      <c r="M320" s="212"/>
      <c r="N320" s="213"/>
      <c r="O320" s="213"/>
      <c r="P320" s="213"/>
      <c r="Q320" s="213"/>
      <c r="R320" s="213"/>
      <c r="S320" s="213"/>
      <c r="T320" s="214"/>
      <c r="AT320" s="215" t="s">
        <v>158</v>
      </c>
      <c r="AU320" s="215" t="s">
        <v>82</v>
      </c>
      <c r="AV320" s="14" t="s">
        <v>82</v>
      </c>
      <c r="AW320" s="14" t="s">
        <v>33</v>
      </c>
      <c r="AX320" s="14" t="s">
        <v>72</v>
      </c>
      <c r="AY320" s="215" t="s">
        <v>138</v>
      </c>
    </row>
    <row r="321" spans="1:65" s="13" customFormat="1" x14ac:dyDescent="0.2">
      <c r="B321" s="195"/>
      <c r="C321" s="196"/>
      <c r="D321" s="188" t="s">
        <v>158</v>
      </c>
      <c r="E321" s="197" t="s">
        <v>19</v>
      </c>
      <c r="F321" s="198" t="s">
        <v>299</v>
      </c>
      <c r="G321" s="196"/>
      <c r="H321" s="197" t="s">
        <v>19</v>
      </c>
      <c r="I321" s="199"/>
      <c r="J321" s="196"/>
      <c r="K321" s="196"/>
      <c r="L321" s="200"/>
      <c r="M321" s="201"/>
      <c r="N321" s="202"/>
      <c r="O321" s="202"/>
      <c r="P321" s="202"/>
      <c r="Q321" s="202"/>
      <c r="R321" s="202"/>
      <c r="S321" s="202"/>
      <c r="T321" s="203"/>
      <c r="AT321" s="204" t="s">
        <v>158</v>
      </c>
      <c r="AU321" s="204" t="s">
        <v>82</v>
      </c>
      <c r="AV321" s="13" t="s">
        <v>80</v>
      </c>
      <c r="AW321" s="13" t="s">
        <v>33</v>
      </c>
      <c r="AX321" s="13" t="s">
        <v>72</v>
      </c>
      <c r="AY321" s="204" t="s">
        <v>138</v>
      </c>
    </row>
    <row r="322" spans="1:65" s="14" customFormat="1" x14ac:dyDescent="0.2">
      <c r="B322" s="205"/>
      <c r="C322" s="206"/>
      <c r="D322" s="188" t="s">
        <v>158</v>
      </c>
      <c r="E322" s="207" t="s">
        <v>19</v>
      </c>
      <c r="F322" s="208" t="s">
        <v>301</v>
      </c>
      <c r="G322" s="206"/>
      <c r="H322" s="209">
        <v>14</v>
      </c>
      <c r="I322" s="210"/>
      <c r="J322" s="206"/>
      <c r="K322" s="206"/>
      <c r="L322" s="211"/>
      <c r="M322" s="212"/>
      <c r="N322" s="213"/>
      <c r="O322" s="213"/>
      <c r="P322" s="213"/>
      <c r="Q322" s="213"/>
      <c r="R322" s="213"/>
      <c r="S322" s="213"/>
      <c r="T322" s="214"/>
      <c r="AT322" s="215" t="s">
        <v>158</v>
      </c>
      <c r="AU322" s="215" t="s">
        <v>82</v>
      </c>
      <c r="AV322" s="14" t="s">
        <v>82</v>
      </c>
      <c r="AW322" s="14" t="s">
        <v>33</v>
      </c>
      <c r="AX322" s="14" t="s">
        <v>72</v>
      </c>
      <c r="AY322" s="215" t="s">
        <v>138</v>
      </c>
    </row>
    <row r="323" spans="1:65" s="15" customFormat="1" x14ac:dyDescent="0.2">
      <c r="B323" s="216"/>
      <c r="C323" s="217"/>
      <c r="D323" s="188" t="s">
        <v>158</v>
      </c>
      <c r="E323" s="218" t="s">
        <v>19</v>
      </c>
      <c r="F323" s="219" t="s">
        <v>214</v>
      </c>
      <c r="G323" s="217"/>
      <c r="H323" s="220">
        <v>16</v>
      </c>
      <c r="I323" s="221"/>
      <c r="J323" s="217"/>
      <c r="K323" s="217"/>
      <c r="L323" s="222"/>
      <c r="M323" s="223"/>
      <c r="N323" s="224"/>
      <c r="O323" s="224"/>
      <c r="P323" s="224"/>
      <c r="Q323" s="224"/>
      <c r="R323" s="224"/>
      <c r="S323" s="224"/>
      <c r="T323" s="225"/>
      <c r="AT323" s="226" t="s">
        <v>158</v>
      </c>
      <c r="AU323" s="226" t="s">
        <v>82</v>
      </c>
      <c r="AV323" s="15" t="s">
        <v>146</v>
      </c>
      <c r="AW323" s="15" t="s">
        <v>33</v>
      </c>
      <c r="AX323" s="15" t="s">
        <v>80</v>
      </c>
      <c r="AY323" s="226" t="s">
        <v>138</v>
      </c>
    </row>
    <row r="324" spans="1:65" s="2" customFormat="1" ht="21.75" customHeight="1" x14ac:dyDescent="0.2">
      <c r="A324" s="36"/>
      <c r="B324" s="37"/>
      <c r="C324" s="175" t="s">
        <v>448</v>
      </c>
      <c r="D324" s="175" t="s">
        <v>141</v>
      </c>
      <c r="E324" s="176" t="s">
        <v>449</v>
      </c>
      <c r="F324" s="177" t="s">
        <v>450</v>
      </c>
      <c r="G324" s="178" t="s">
        <v>431</v>
      </c>
      <c r="H324" s="179">
        <v>2</v>
      </c>
      <c r="I324" s="180">
        <v>310</v>
      </c>
      <c r="J324" s="181">
        <f>ROUND(I324*H324,2)</f>
        <v>620</v>
      </c>
      <c r="K324" s="177" t="s">
        <v>145</v>
      </c>
      <c r="L324" s="41"/>
      <c r="M324" s="182" t="s">
        <v>19</v>
      </c>
      <c r="N324" s="183" t="s">
        <v>43</v>
      </c>
      <c r="O324" s="66"/>
      <c r="P324" s="184">
        <f>O324*H324</f>
        <v>0</v>
      </c>
      <c r="Q324" s="184">
        <v>0</v>
      </c>
      <c r="R324" s="184">
        <f>Q324*H324</f>
        <v>0</v>
      </c>
      <c r="S324" s="184">
        <v>8.7999999999999995E-2</v>
      </c>
      <c r="T324" s="185">
        <f>S324*H324</f>
        <v>0.17599999999999999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186" t="s">
        <v>313</v>
      </c>
      <c r="AT324" s="186" t="s">
        <v>141</v>
      </c>
      <c r="AU324" s="186" t="s">
        <v>82</v>
      </c>
      <c r="AY324" s="19" t="s">
        <v>138</v>
      </c>
      <c r="BE324" s="187">
        <f>IF(N324="základní",J324,0)</f>
        <v>620</v>
      </c>
      <c r="BF324" s="187">
        <f>IF(N324="snížená",J324,0)</f>
        <v>0</v>
      </c>
      <c r="BG324" s="187">
        <f>IF(N324="zákl. přenesená",J324,0)</f>
        <v>0</v>
      </c>
      <c r="BH324" s="187">
        <f>IF(N324="sníž. přenesená",J324,0)</f>
        <v>0</v>
      </c>
      <c r="BI324" s="187">
        <f>IF(N324="nulová",J324,0)</f>
        <v>0</v>
      </c>
      <c r="BJ324" s="19" t="s">
        <v>80</v>
      </c>
      <c r="BK324" s="187">
        <f>ROUND(I324*H324,2)</f>
        <v>620</v>
      </c>
      <c r="BL324" s="19" t="s">
        <v>313</v>
      </c>
      <c r="BM324" s="186" t="s">
        <v>451</v>
      </c>
    </row>
    <row r="325" spans="1:65" s="2" customFormat="1" ht="19.2" x14ac:dyDescent="0.2">
      <c r="A325" s="36"/>
      <c r="B325" s="37"/>
      <c r="C325" s="38"/>
      <c r="D325" s="188" t="s">
        <v>148</v>
      </c>
      <c r="E325" s="38"/>
      <c r="F325" s="189" t="s">
        <v>452</v>
      </c>
      <c r="G325" s="38"/>
      <c r="H325" s="38"/>
      <c r="I325" s="190"/>
      <c r="J325" s="38"/>
      <c r="K325" s="38"/>
      <c r="L325" s="41"/>
      <c r="M325" s="191"/>
      <c r="N325" s="192"/>
      <c r="O325" s="66"/>
      <c r="P325" s="66"/>
      <c r="Q325" s="66"/>
      <c r="R325" s="66"/>
      <c r="S325" s="66"/>
      <c r="T325" s="67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T325" s="19" t="s">
        <v>148</v>
      </c>
      <c r="AU325" s="19" t="s">
        <v>82</v>
      </c>
    </row>
    <row r="326" spans="1:65" s="2" customFormat="1" x14ac:dyDescent="0.2">
      <c r="A326" s="36"/>
      <c r="B326" s="37"/>
      <c r="C326" s="38"/>
      <c r="D326" s="193" t="s">
        <v>150</v>
      </c>
      <c r="E326" s="38"/>
      <c r="F326" s="194" t="s">
        <v>453</v>
      </c>
      <c r="G326" s="38"/>
      <c r="H326" s="38"/>
      <c r="I326" s="190"/>
      <c r="J326" s="38"/>
      <c r="K326" s="38"/>
      <c r="L326" s="41"/>
      <c r="M326" s="191"/>
      <c r="N326" s="192"/>
      <c r="O326" s="66"/>
      <c r="P326" s="66"/>
      <c r="Q326" s="66"/>
      <c r="R326" s="66"/>
      <c r="S326" s="66"/>
      <c r="T326" s="67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T326" s="19" t="s">
        <v>150</v>
      </c>
      <c r="AU326" s="19" t="s">
        <v>82</v>
      </c>
    </row>
    <row r="327" spans="1:65" s="13" customFormat="1" x14ac:dyDescent="0.2">
      <c r="B327" s="195"/>
      <c r="C327" s="196"/>
      <c r="D327" s="188" t="s">
        <v>158</v>
      </c>
      <c r="E327" s="197" t="s">
        <v>19</v>
      </c>
      <c r="F327" s="198" t="s">
        <v>299</v>
      </c>
      <c r="G327" s="196"/>
      <c r="H327" s="197" t="s">
        <v>19</v>
      </c>
      <c r="I327" s="199"/>
      <c r="J327" s="196"/>
      <c r="K327" s="196"/>
      <c r="L327" s="200"/>
      <c r="M327" s="201"/>
      <c r="N327" s="202"/>
      <c r="O327" s="202"/>
      <c r="P327" s="202"/>
      <c r="Q327" s="202"/>
      <c r="R327" s="202"/>
      <c r="S327" s="202"/>
      <c r="T327" s="203"/>
      <c r="AT327" s="204" t="s">
        <v>158</v>
      </c>
      <c r="AU327" s="204" t="s">
        <v>82</v>
      </c>
      <c r="AV327" s="13" t="s">
        <v>80</v>
      </c>
      <c r="AW327" s="13" t="s">
        <v>33</v>
      </c>
      <c r="AX327" s="13" t="s">
        <v>72</v>
      </c>
      <c r="AY327" s="204" t="s">
        <v>138</v>
      </c>
    </row>
    <row r="328" spans="1:65" s="14" customFormat="1" x14ac:dyDescent="0.2">
      <c r="B328" s="205"/>
      <c r="C328" s="206"/>
      <c r="D328" s="188" t="s">
        <v>158</v>
      </c>
      <c r="E328" s="207" t="s">
        <v>19</v>
      </c>
      <c r="F328" s="208" t="s">
        <v>82</v>
      </c>
      <c r="G328" s="206"/>
      <c r="H328" s="209">
        <v>2</v>
      </c>
      <c r="I328" s="210"/>
      <c r="J328" s="206"/>
      <c r="K328" s="206"/>
      <c r="L328" s="211"/>
      <c r="M328" s="212"/>
      <c r="N328" s="213"/>
      <c r="O328" s="213"/>
      <c r="P328" s="213"/>
      <c r="Q328" s="213"/>
      <c r="R328" s="213"/>
      <c r="S328" s="213"/>
      <c r="T328" s="214"/>
      <c r="AT328" s="215" t="s">
        <v>158</v>
      </c>
      <c r="AU328" s="215" t="s">
        <v>82</v>
      </c>
      <c r="AV328" s="14" t="s">
        <v>82</v>
      </c>
      <c r="AW328" s="14" t="s">
        <v>33</v>
      </c>
      <c r="AX328" s="14" t="s">
        <v>80</v>
      </c>
      <c r="AY328" s="215" t="s">
        <v>138</v>
      </c>
    </row>
    <row r="329" spans="1:65" s="2" customFormat="1" ht="24.15" customHeight="1" x14ac:dyDescent="0.2">
      <c r="A329" s="36"/>
      <c r="B329" s="37"/>
      <c r="C329" s="175" t="s">
        <v>454</v>
      </c>
      <c r="D329" s="175" t="s">
        <v>141</v>
      </c>
      <c r="E329" s="176" t="s">
        <v>455</v>
      </c>
      <c r="F329" s="177" t="s">
        <v>456</v>
      </c>
      <c r="G329" s="178" t="s">
        <v>431</v>
      </c>
      <c r="H329" s="179">
        <v>6</v>
      </c>
      <c r="I329" s="180">
        <v>160</v>
      </c>
      <c r="J329" s="181">
        <f>ROUND(I329*H329,2)</f>
        <v>960</v>
      </c>
      <c r="K329" s="177" t="s">
        <v>145</v>
      </c>
      <c r="L329" s="41"/>
      <c r="M329" s="182" t="s">
        <v>19</v>
      </c>
      <c r="N329" s="183" t="s">
        <v>43</v>
      </c>
      <c r="O329" s="66"/>
      <c r="P329" s="184">
        <f>O329*H329</f>
        <v>0</v>
      </c>
      <c r="Q329" s="184">
        <v>0</v>
      </c>
      <c r="R329" s="184">
        <f>Q329*H329</f>
        <v>0</v>
      </c>
      <c r="S329" s="184">
        <v>1.7069999999999998E-2</v>
      </c>
      <c r="T329" s="185">
        <f>S329*H329</f>
        <v>0.10241999999999998</v>
      </c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R329" s="186" t="s">
        <v>313</v>
      </c>
      <c r="AT329" s="186" t="s">
        <v>141</v>
      </c>
      <c r="AU329" s="186" t="s">
        <v>82</v>
      </c>
      <c r="AY329" s="19" t="s">
        <v>138</v>
      </c>
      <c r="BE329" s="187">
        <f>IF(N329="základní",J329,0)</f>
        <v>960</v>
      </c>
      <c r="BF329" s="187">
        <f>IF(N329="snížená",J329,0)</f>
        <v>0</v>
      </c>
      <c r="BG329" s="187">
        <f>IF(N329="zákl. přenesená",J329,0)</f>
        <v>0</v>
      </c>
      <c r="BH329" s="187">
        <f>IF(N329="sníž. přenesená",J329,0)</f>
        <v>0</v>
      </c>
      <c r="BI329" s="187">
        <f>IF(N329="nulová",J329,0)</f>
        <v>0</v>
      </c>
      <c r="BJ329" s="19" t="s">
        <v>80</v>
      </c>
      <c r="BK329" s="187">
        <f>ROUND(I329*H329,2)</f>
        <v>960</v>
      </c>
      <c r="BL329" s="19" t="s">
        <v>313</v>
      </c>
      <c r="BM329" s="186" t="s">
        <v>457</v>
      </c>
    </row>
    <row r="330" spans="1:65" s="2" customFormat="1" ht="19.2" x14ac:dyDescent="0.2">
      <c r="A330" s="36"/>
      <c r="B330" s="37"/>
      <c r="C330" s="38"/>
      <c r="D330" s="188" t="s">
        <v>148</v>
      </c>
      <c r="E330" s="38"/>
      <c r="F330" s="189" t="s">
        <v>458</v>
      </c>
      <c r="G330" s="38"/>
      <c r="H330" s="38"/>
      <c r="I330" s="190"/>
      <c r="J330" s="38"/>
      <c r="K330" s="38"/>
      <c r="L330" s="41"/>
      <c r="M330" s="191"/>
      <c r="N330" s="192"/>
      <c r="O330" s="66"/>
      <c r="P330" s="66"/>
      <c r="Q330" s="66"/>
      <c r="R330" s="66"/>
      <c r="S330" s="66"/>
      <c r="T330" s="67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T330" s="19" t="s">
        <v>148</v>
      </c>
      <c r="AU330" s="19" t="s">
        <v>82</v>
      </c>
    </row>
    <row r="331" spans="1:65" s="2" customFormat="1" x14ac:dyDescent="0.2">
      <c r="A331" s="36"/>
      <c r="B331" s="37"/>
      <c r="C331" s="38"/>
      <c r="D331" s="193" t="s">
        <v>150</v>
      </c>
      <c r="E331" s="38"/>
      <c r="F331" s="194" t="s">
        <v>459</v>
      </c>
      <c r="G331" s="38"/>
      <c r="H331" s="38"/>
      <c r="I331" s="190"/>
      <c r="J331" s="38"/>
      <c r="K331" s="38"/>
      <c r="L331" s="41"/>
      <c r="M331" s="191"/>
      <c r="N331" s="192"/>
      <c r="O331" s="66"/>
      <c r="P331" s="66"/>
      <c r="Q331" s="66"/>
      <c r="R331" s="66"/>
      <c r="S331" s="66"/>
      <c r="T331" s="67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T331" s="19" t="s">
        <v>150</v>
      </c>
      <c r="AU331" s="19" t="s">
        <v>82</v>
      </c>
    </row>
    <row r="332" spans="1:65" s="13" customFormat="1" x14ac:dyDescent="0.2">
      <c r="B332" s="195"/>
      <c r="C332" s="196"/>
      <c r="D332" s="188" t="s">
        <v>158</v>
      </c>
      <c r="E332" s="197" t="s">
        <v>19</v>
      </c>
      <c r="F332" s="198" t="s">
        <v>435</v>
      </c>
      <c r="G332" s="196"/>
      <c r="H332" s="197" t="s">
        <v>19</v>
      </c>
      <c r="I332" s="199"/>
      <c r="J332" s="196"/>
      <c r="K332" s="196"/>
      <c r="L332" s="200"/>
      <c r="M332" s="201"/>
      <c r="N332" s="202"/>
      <c r="O332" s="202"/>
      <c r="P332" s="202"/>
      <c r="Q332" s="202"/>
      <c r="R332" s="202"/>
      <c r="S332" s="202"/>
      <c r="T332" s="203"/>
      <c r="AT332" s="204" t="s">
        <v>158</v>
      </c>
      <c r="AU332" s="204" t="s">
        <v>82</v>
      </c>
      <c r="AV332" s="13" t="s">
        <v>80</v>
      </c>
      <c r="AW332" s="13" t="s">
        <v>33</v>
      </c>
      <c r="AX332" s="13" t="s">
        <v>72</v>
      </c>
      <c r="AY332" s="204" t="s">
        <v>138</v>
      </c>
    </row>
    <row r="333" spans="1:65" s="14" customFormat="1" x14ac:dyDescent="0.2">
      <c r="B333" s="205"/>
      <c r="C333" s="206"/>
      <c r="D333" s="188" t="s">
        <v>158</v>
      </c>
      <c r="E333" s="207" t="s">
        <v>19</v>
      </c>
      <c r="F333" s="208" t="s">
        <v>80</v>
      </c>
      <c r="G333" s="206"/>
      <c r="H333" s="209">
        <v>1</v>
      </c>
      <c r="I333" s="210"/>
      <c r="J333" s="206"/>
      <c r="K333" s="206"/>
      <c r="L333" s="211"/>
      <c r="M333" s="212"/>
      <c r="N333" s="213"/>
      <c r="O333" s="213"/>
      <c r="P333" s="213"/>
      <c r="Q333" s="213"/>
      <c r="R333" s="213"/>
      <c r="S333" s="213"/>
      <c r="T333" s="214"/>
      <c r="AT333" s="215" t="s">
        <v>158</v>
      </c>
      <c r="AU333" s="215" t="s">
        <v>82</v>
      </c>
      <c r="AV333" s="14" t="s">
        <v>82</v>
      </c>
      <c r="AW333" s="14" t="s">
        <v>33</v>
      </c>
      <c r="AX333" s="14" t="s">
        <v>72</v>
      </c>
      <c r="AY333" s="215" t="s">
        <v>138</v>
      </c>
    </row>
    <row r="334" spans="1:65" s="13" customFormat="1" x14ac:dyDescent="0.2">
      <c r="B334" s="195"/>
      <c r="C334" s="196"/>
      <c r="D334" s="188" t="s">
        <v>158</v>
      </c>
      <c r="E334" s="197" t="s">
        <v>19</v>
      </c>
      <c r="F334" s="198" t="s">
        <v>299</v>
      </c>
      <c r="G334" s="196"/>
      <c r="H334" s="197" t="s">
        <v>19</v>
      </c>
      <c r="I334" s="199"/>
      <c r="J334" s="196"/>
      <c r="K334" s="196"/>
      <c r="L334" s="200"/>
      <c r="M334" s="201"/>
      <c r="N334" s="202"/>
      <c r="O334" s="202"/>
      <c r="P334" s="202"/>
      <c r="Q334" s="202"/>
      <c r="R334" s="202"/>
      <c r="S334" s="202"/>
      <c r="T334" s="203"/>
      <c r="AT334" s="204" t="s">
        <v>158</v>
      </c>
      <c r="AU334" s="204" t="s">
        <v>82</v>
      </c>
      <c r="AV334" s="13" t="s">
        <v>80</v>
      </c>
      <c r="AW334" s="13" t="s">
        <v>33</v>
      </c>
      <c r="AX334" s="13" t="s">
        <v>72</v>
      </c>
      <c r="AY334" s="204" t="s">
        <v>138</v>
      </c>
    </row>
    <row r="335" spans="1:65" s="14" customFormat="1" x14ac:dyDescent="0.2">
      <c r="B335" s="205"/>
      <c r="C335" s="206"/>
      <c r="D335" s="188" t="s">
        <v>158</v>
      </c>
      <c r="E335" s="207" t="s">
        <v>19</v>
      </c>
      <c r="F335" s="208" t="s">
        <v>178</v>
      </c>
      <c r="G335" s="206"/>
      <c r="H335" s="209">
        <v>5</v>
      </c>
      <c r="I335" s="210"/>
      <c r="J335" s="206"/>
      <c r="K335" s="206"/>
      <c r="L335" s="211"/>
      <c r="M335" s="212"/>
      <c r="N335" s="213"/>
      <c r="O335" s="213"/>
      <c r="P335" s="213"/>
      <c r="Q335" s="213"/>
      <c r="R335" s="213"/>
      <c r="S335" s="213"/>
      <c r="T335" s="214"/>
      <c r="AT335" s="215" t="s">
        <v>158</v>
      </c>
      <c r="AU335" s="215" t="s">
        <v>82</v>
      </c>
      <c r="AV335" s="14" t="s">
        <v>82</v>
      </c>
      <c r="AW335" s="14" t="s">
        <v>33</v>
      </c>
      <c r="AX335" s="14" t="s">
        <v>72</v>
      </c>
      <c r="AY335" s="215" t="s">
        <v>138</v>
      </c>
    </row>
    <row r="336" spans="1:65" s="15" customFormat="1" x14ac:dyDescent="0.2">
      <c r="B336" s="216"/>
      <c r="C336" s="217"/>
      <c r="D336" s="188" t="s">
        <v>158</v>
      </c>
      <c r="E336" s="218" t="s">
        <v>19</v>
      </c>
      <c r="F336" s="219" t="s">
        <v>214</v>
      </c>
      <c r="G336" s="217"/>
      <c r="H336" s="220">
        <v>6</v>
      </c>
      <c r="I336" s="221"/>
      <c r="J336" s="217"/>
      <c r="K336" s="217"/>
      <c r="L336" s="222"/>
      <c r="M336" s="223"/>
      <c r="N336" s="224"/>
      <c r="O336" s="224"/>
      <c r="P336" s="224"/>
      <c r="Q336" s="224"/>
      <c r="R336" s="224"/>
      <c r="S336" s="224"/>
      <c r="T336" s="225"/>
      <c r="AT336" s="226" t="s">
        <v>158</v>
      </c>
      <c r="AU336" s="226" t="s">
        <v>82</v>
      </c>
      <c r="AV336" s="15" t="s">
        <v>146</v>
      </c>
      <c r="AW336" s="15" t="s">
        <v>33</v>
      </c>
      <c r="AX336" s="15" t="s">
        <v>80</v>
      </c>
      <c r="AY336" s="226" t="s">
        <v>138</v>
      </c>
    </row>
    <row r="337" spans="1:65" s="12" customFormat="1" ht="22.8" customHeight="1" x14ac:dyDescent="0.25">
      <c r="B337" s="159"/>
      <c r="C337" s="160"/>
      <c r="D337" s="161" t="s">
        <v>71</v>
      </c>
      <c r="E337" s="173" t="s">
        <v>460</v>
      </c>
      <c r="F337" s="173" t="s">
        <v>461</v>
      </c>
      <c r="G337" s="160"/>
      <c r="H337" s="160"/>
      <c r="I337" s="163"/>
      <c r="J337" s="174">
        <f>BK337</f>
        <v>107489.11999999998</v>
      </c>
      <c r="K337" s="160"/>
      <c r="L337" s="165"/>
      <c r="M337" s="166"/>
      <c r="N337" s="167"/>
      <c r="O337" s="167"/>
      <c r="P337" s="168">
        <f>SUM(P338:P377)</f>
        <v>0</v>
      </c>
      <c r="Q337" s="167"/>
      <c r="R337" s="168">
        <f>SUM(R338:R377)</f>
        <v>1.2654356</v>
      </c>
      <c r="S337" s="167"/>
      <c r="T337" s="169">
        <f>SUM(T338:T377)</f>
        <v>0.13133399999999998</v>
      </c>
      <c r="AR337" s="170" t="s">
        <v>82</v>
      </c>
      <c r="AT337" s="171" t="s">
        <v>71</v>
      </c>
      <c r="AU337" s="171" t="s">
        <v>80</v>
      </c>
      <c r="AY337" s="170" t="s">
        <v>138</v>
      </c>
      <c r="BK337" s="172">
        <f>SUM(BK338:BK377)</f>
        <v>107489.11999999998</v>
      </c>
    </row>
    <row r="338" spans="1:65" s="2" customFormat="1" ht="24.15" customHeight="1" x14ac:dyDescent="0.2">
      <c r="A338" s="36"/>
      <c r="B338" s="37"/>
      <c r="C338" s="175" t="s">
        <v>462</v>
      </c>
      <c r="D338" s="175" t="s">
        <v>141</v>
      </c>
      <c r="E338" s="176" t="s">
        <v>463</v>
      </c>
      <c r="F338" s="177" t="s">
        <v>464</v>
      </c>
      <c r="G338" s="178" t="s">
        <v>154</v>
      </c>
      <c r="H338" s="179">
        <v>60.04</v>
      </c>
      <c r="I338" s="180">
        <v>830</v>
      </c>
      <c r="J338" s="181">
        <f>ROUND(I338*H338,2)</f>
        <v>49833.2</v>
      </c>
      <c r="K338" s="177" t="s">
        <v>145</v>
      </c>
      <c r="L338" s="41"/>
      <c r="M338" s="182" t="s">
        <v>19</v>
      </c>
      <c r="N338" s="183" t="s">
        <v>43</v>
      </c>
      <c r="O338" s="66"/>
      <c r="P338" s="184">
        <f>O338*H338</f>
        <v>0</v>
      </c>
      <c r="Q338" s="184">
        <v>1.2200000000000001E-2</v>
      </c>
      <c r="R338" s="184">
        <f>Q338*H338</f>
        <v>0.73248800000000003</v>
      </c>
      <c r="S338" s="184">
        <v>0</v>
      </c>
      <c r="T338" s="185">
        <f>S338*H338</f>
        <v>0</v>
      </c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R338" s="186" t="s">
        <v>313</v>
      </c>
      <c r="AT338" s="186" t="s">
        <v>141</v>
      </c>
      <c r="AU338" s="186" t="s">
        <v>82</v>
      </c>
      <c r="AY338" s="19" t="s">
        <v>138</v>
      </c>
      <c r="BE338" s="187">
        <f>IF(N338="základní",J338,0)</f>
        <v>49833.2</v>
      </c>
      <c r="BF338" s="187">
        <f>IF(N338="snížená",J338,0)</f>
        <v>0</v>
      </c>
      <c r="BG338" s="187">
        <f>IF(N338="zákl. přenesená",J338,0)</f>
        <v>0</v>
      </c>
      <c r="BH338" s="187">
        <f>IF(N338="sníž. přenesená",J338,0)</f>
        <v>0</v>
      </c>
      <c r="BI338" s="187">
        <f>IF(N338="nulová",J338,0)</f>
        <v>0</v>
      </c>
      <c r="BJ338" s="19" t="s">
        <v>80</v>
      </c>
      <c r="BK338" s="187">
        <f>ROUND(I338*H338,2)</f>
        <v>49833.2</v>
      </c>
      <c r="BL338" s="19" t="s">
        <v>313</v>
      </c>
      <c r="BM338" s="186" t="s">
        <v>465</v>
      </c>
    </row>
    <row r="339" spans="1:65" s="2" customFormat="1" ht="28.8" x14ac:dyDescent="0.2">
      <c r="A339" s="36"/>
      <c r="B339" s="37"/>
      <c r="C339" s="38"/>
      <c r="D339" s="188" t="s">
        <v>148</v>
      </c>
      <c r="E339" s="38"/>
      <c r="F339" s="189" t="s">
        <v>466</v>
      </c>
      <c r="G339" s="38"/>
      <c r="H339" s="38"/>
      <c r="I339" s="190"/>
      <c r="J339" s="38"/>
      <c r="K339" s="38"/>
      <c r="L339" s="41"/>
      <c r="M339" s="191"/>
      <c r="N339" s="192"/>
      <c r="O339" s="66"/>
      <c r="P339" s="66"/>
      <c r="Q339" s="66"/>
      <c r="R339" s="66"/>
      <c r="S339" s="66"/>
      <c r="T339" s="67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T339" s="19" t="s">
        <v>148</v>
      </c>
      <c r="AU339" s="19" t="s">
        <v>82</v>
      </c>
    </row>
    <row r="340" spans="1:65" s="2" customFormat="1" x14ac:dyDescent="0.2">
      <c r="A340" s="36"/>
      <c r="B340" s="37"/>
      <c r="C340" s="38"/>
      <c r="D340" s="193" t="s">
        <v>150</v>
      </c>
      <c r="E340" s="38"/>
      <c r="F340" s="194" t="s">
        <v>467</v>
      </c>
      <c r="G340" s="38"/>
      <c r="H340" s="38"/>
      <c r="I340" s="190"/>
      <c r="J340" s="38"/>
      <c r="K340" s="38"/>
      <c r="L340" s="41"/>
      <c r="M340" s="191"/>
      <c r="N340" s="192"/>
      <c r="O340" s="66"/>
      <c r="P340" s="66"/>
      <c r="Q340" s="66"/>
      <c r="R340" s="66"/>
      <c r="S340" s="66"/>
      <c r="T340" s="67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T340" s="19" t="s">
        <v>150</v>
      </c>
      <c r="AU340" s="19" t="s">
        <v>82</v>
      </c>
    </row>
    <row r="341" spans="1:65" s="13" customFormat="1" x14ac:dyDescent="0.2">
      <c r="B341" s="195"/>
      <c r="C341" s="196"/>
      <c r="D341" s="188" t="s">
        <v>158</v>
      </c>
      <c r="E341" s="197" t="s">
        <v>19</v>
      </c>
      <c r="F341" s="198" t="s">
        <v>468</v>
      </c>
      <c r="G341" s="196"/>
      <c r="H341" s="197" t="s">
        <v>19</v>
      </c>
      <c r="I341" s="199"/>
      <c r="J341" s="196"/>
      <c r="K341" s="196"/>
      <c r="L341" s="200"/>
      <c r="M341" s="201"/>
      <c r="N341" s="202"/>
      <c r="O341" s="202"/>
      <c r="P341" s="202"/>
      <c r="Q341" s="202"/>
      <c r="R341" s="202"/>
      <c r="S341" s="202"/>
      <c r="T341" s="203"/>
      <c r="AT341" s="204" t="s">
        <v>158</v>
      </c>
      <c r="AU341" s="204" t="s">
        <v>82</v>
      </c>
      <c r="AV341" s="13" t="s">
        <v>80</v>
      </c>
      <c r="AW341" s="13" t="s">
        <v>33</v>
      </c>
      <c r="AX341" s="13" t="s">
        <v>72</v>
      </c>
      <c r="AY341" s="204" t="s">
        <v>138</v>
      </c>
    </row>
    <row r="342" spans="1:65" s="14" customFormat="1" x14ac:dyDescent="0.2">
      <c r="B342" s="205"/>
      <c r="C342" s="206"/>
      <c r="D342" s="188" t="s">
        <v>158</v>
      </c>
      <c r="E342" s="207" t="s">
        <v>19</v>
      </c>
      <c r="F342" s="208" t="s">
        <v>469</v>
      </c>
      <c r="G342" s="206"/>
      <c r="H342" s="209">
        <v>60.04</v>
      </c>
      <c r="I342" s="210"/>
      <c r="J342" s="206"/>
      <c r="K342" s="206"/>
      <c r="L342" s="211"/>
      <c r="M342" s="212"/>
      <c r="N342" s="213"/>
      <c r="O342" s="213"/>
      <c r="P342" s="213"/>
      <c r="Q342" s="213"/>
      <c r="R342" s="213"/>
      <c r="S342" s="213"/>
      <c r="T342" s="214"/>
      <c r="AT342" s="215" t="s">
        <v>158</v>
      </c>
      <c r="AU342" s="215" t="s">
        <v>82</v>
      </c>
      <c r="AV342" s="14" t="s">
        <v>82</v>
      </c>
      <c r="AW342" s="14" t="s">
        <v>33</v>
      </c>
      <c r="AX342" s="14" t="s">
        <v>80</v>
      </c>
      <c r="AY342" s="215" t="s">
        <v>138</v>
      </c>
    </row>
    <row r="343" spans="1:65" s="2" customFormat="1" ht="24.15" customHeight="1" x14ac:dyDescent="0.2">
      <c r="A343" s="36"/>
      <c r="B343" s="37"/>
      <c r="C343" s="175" t="s">
        <v>470</v>
      </c>
      <c r="D343" s="175" t="s">
        <v>141</v>
      </c>
      <c r="E343" s="176" t="s">
        <v>471</v>
      </c>
      <c r="F343" s="177" t="s">
        <v>472</v>
      </c>
      <c r="G343" s="178" t="s">
        <v>154</v>
      </c>
      <c r="H343" s="179">
        <v>37.409999999999997</v>
      </c>
      <c r="I343" s="180">
        <v>885</v>
      </c>
      <c r="J343" s="181">
        <f>ROUND(I343*H343,2)</f>
        <v>33107.85</v>
      </c>
      <c r="K343" s="177" t="s">
        <v>145</v>
      </c>
      <c r="L343" s="41"/>
      <c r="M343" s="182" t="s">
        <v>19</v>
      </c>
      <c r="N343" s="183" t="s">
        <v>43</v>
      </c>
      <c r="O343" s="66"/>
      <c r="P343" s="184">
        <f>O343*H343</f>
        <v>0</v>
      </c>
      <c r="Q343" s="184">
        <v>1.26E-2</v>
      </c>
      <c r="R343" s="184">
        <f>Q343*H343</f>
        <v>0.47136599999999995</v>
      </c>
      <c r="S343" s="184">
        <v>0</v>
      </c>
      <c r="T343" s="185">
        <f>S343*H343</f>
        <v>0</v>
      </c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R343" s="186" t="s">
        <v>313</v>
      </c>
      <c r="AT343" s="186" t="s">
        <v>141</v>
      </c>
      <c r="AU343" s="186" t="s">
        <v>82</v>
      </c>
      <c r="AY343" s="19" t="s">
        <v>138</v>
      </c>
      <c r="BE343" s="187">
        <f>IF(N343="základní",J343,0)</f>
        <v>33107.85</v>
      </c>
      <c r="BF343" s="187">
        <f>IF(N343="snížená",J343,0)</f>
        <v>0</v>
      </c>
      <c r="BG343" s="187">
        <f>IF(N343="zákl. přenesená",J343,0)</f>
        <v>0</v>
      </c>
      <c r="BH343" s="187">
        <f>IF(N343="sníž. přenesená",J343,0)</f>
        <v>0</v>
      </c>
      <c r="BI343" s="187">
        <f>IF(N343="nulová",J343,0)</f>
        <v>0</v>
      </c>
      <c r="BJ343" s="19" t="s">
        <v>80</v>
      </c>
      <c r="BK343" s="187">
        <f>ROUND(I343*H343,2)</f>
        <v>33107.85</v>
      </c>
      <c r="BL343" s="19" t="s">
        <v>313</v>
      </c>
      <c r="BM343" s="186" t="s">
        <v>473</v>
      </c>
    </row>
    <row r="344" spans="1:65" s="2" customFormat="1" ht="38.4" x14ac:dyDescent="0.2">
      <c r="A344" s="36"/>
      <c r="B344" s="37"/>
      <c r="C344" s="38"/>
      <c r="D344" s="188" t="s">
        <v>148</v>
      </c>
      <c r="E344" s="38"/>
      <c r="F344" s="189" t="s">
        <v>474</v>
      </c>
      <c r="G344" s="38"/>
      <c r="H344" s="38"/>
      <c r="I344" s="190"/>
      <c r="J344" s="38"/>
      <c r="K344" s="38"/>
      <c r="L344" s="41"/>
      <c r="M344" s="191"/>
      <c r="N344" s="192"/>
      <c r="O344" s="66"/>
      <c r="P344" s="66"/>
      <c r="Q344" s="66"/>
      <c r="R344" s="66"/>
      <c r="S344" s="66"/>
      <c r="T344" s="67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T344" s="19" t="s">
        <v>148</v>
      </c>
      <c r="AU344" s="19" t="s">
        <v>82</v>
      </c>
    </row>
    <row r="345" spans="1:65" s="2" customFormat="1" x14ac:dyDescent="0.2">
      <c r="A345" s="36"/>
      <c r="B345" s="37"/>
      <c r="C345" s="38"/>
      <c r="D345" s="193" t="s">
        <v>150</v>
      </c>
      <c r="E345" s="38"/>
      <c r="F345" s="194" t="s">
        <v>475</v>
      </c>
      <c r="G345" s="38"/>
      <c r="H345" s="38"/>
      <c r="I345" s="190"/>
      <c r="J345" s="38"/>
      <c r="K345" s="38"/>
      <c r="L345" s="41"/>
      <c r="M345" s="191"/>
      <c r="N345" s="192"/>
      <c r="O345" s="66"/>
      <c r="P345" s="66"/>
      <c r="Q345" s="66"/>
      <c r="R345" s="66"/>
      <c r="S345" s="66"/>
      <c r="T345" s="67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T345" s="19" t="s">
        <v>150</v>
      </c>
      <c r="AU345" s="19" t="s">
        <v>82</v>
      </c>
    </row>
    <row r="346" spans="1:65" s="13" customFormat="1" x14ac:dyDescent="0.2">
      <c r="B346" s="195"/>
      <c r="C346" s="196"/>
      <c r="D346" s="188" t="s">
        <v>158</v>
      </c>
      <c r="E346" s="197" t="s">
        <v>19</v>
      </c>
      <c r="F346" s="198" t="s">
        <v>476</v>
      </c>
      <c r="G346" s="196"/>
      <c r="H346" s="197" t="s">
        <v>19</v>
      </c>
      <c r="I346" s="199"/>
      <c r="J346" s="196"/>
      <c r="K346" s="196"/>
      <c r="L346" s="200"/>
      <c r="M346" s="201"/>
      <c r="N346" s="202"/>
      <c r="O346" s="202"/>
      <c r="P346" s="202"/>
      <c r="Q346" s="202"/>
      <c r="R346" s="202"/>
      <c r="S346" s="202"/>
      <c r="T346" s="203"/>
      <c r="AT346" s="204" t="s">
        <v>158</v>
      </c>
      <c r="AU346" s="204" t="s">
        <v>82</v>
      </c>
      <c r="AV346" s="13" t="s">
        <v>80</v>
      </c>
      <c r="AW346" s="13" t="s">
        <v>33</v>
      </c>
      <c r="AX346" s="13" t="s">
        <v>72</v>
      </c>
      <c r="AY346" s="204" t="s">
        <v>138</v>
      </c>
    </row>
    <row r="347" spans="1:65" s="14" customFormat="1" x14ac:dyDescent="0.2">
      <c r="B347" s="205"/>
      <c r="C347" s="206"/>
      <c r="D347" s="188" t="s">
        <v>158</v>
      </c>
      <c r="E347" s="207" t="s">
        <v>19</v>
      </c>
      <c r="F347" s="208" t="s">
        <v>477</v>
      </c>
      <c r="G347" s="206"/>
      <c r="H347" s="209">
        <v>2.72</v>
      </c>
      <c r="I347" s="210"/>
      <c r="J347" s="206"/>
      <c r="K347" s="206"/>
      <c r="L347" s="211"/>
      <c r="M347" s="212"/>
      <c r="N347" s="213"/>
      <c r="O347" s="213"/>
      <c r="P347" s="213"/>
      <c r="Q347" s="213"/>
      <c r="R347" s="213"/>
      <c r="S347" s="213"/>
      <c r="T347" s="214"/>
      <c r="AT347" s="215" t="s">
        <v>158</v>
      </c>
      <c r="AU347" s="215" t="s">
        <v>82</v>
      </c>
      <c r="AV347" s="14" t="s">
        <v>82</v>
      </c>
      <c r="AW347" s="14" t="s">
        <v>33</v>
      </c>
      <c r="AX347" s="14" t="s">
        <v>72</v>
      </c>
      <c r="AY347" s="215" t="s">
        <v>138</v>
      </c>
    </row>
    <row r="348" spans="1:65" s="14" customFormat="1" x14ac:dyDescent="0.2">
      <c r="B348" s="205"/>
      <c r="C348" s="206"/>
      <c r="D348" s="188" t="s">
        <v>158</v>
      </c>
      <c r="E348" s="207" t="s">
        <v>19</v>
      </c>
      <c r="F348" s="208" t="s">
        <v>478</v>
      </c>
      <c r="G348" s="206"/>
      <c r="H348" s="209">
        <v>3.11</v>
      </c>
      <c r="I348" s="210"/>
      <c r="J348" s="206"/>
      <c r="K348" s="206"/>
      <c r="L348" s="211"/>
      <c r="M348" s="212"/>
      <c r="N348" s="213"/>
      <c r="O348" s="213"/>
      <c r="P348" s="213"/>
      <c r="Q348" s="213"/>
      <c r="R348" s="213"/>
      <c r="S348" s="213"/>
      <c r="T348" s="214"/>
      <c r="AT348" s="215" t="s">
        <v>158</v>
      </c>
      <c r="AU348" s="215" t="s">
        <v>82</v>
      </c>
      <c r="AV348" s="14" t="s">
        <v>82</v>
      </c>
      <c r="AW348" s="14" t="s">
        <v>33</v>
      </c>
      <c r="AX348" s="14" t="s">
        <v>72</v>
      </c>
      <c r="AY348" s="215" t="s">
        <v>138</v>
      </c>
    </row>
    <row r="349" spans="1:65" s="14" customFormat="1" x14ac:dyDescent="0.2">
      <c r="B349" s="205"/>
      <c r="C349" s="206"/>
      <c r="D349" s="188" t="s">
        <v>158</v>
      </c>
      <c r="E349" s="207" t="s">
        <v>19</v>
      </c>
      <c r="F349" s="208" t="s">
        <v>479</v>
      </c>
      <c r="G349" s="206"/>
      <c r="H349" s="209">
        <v>2.5</v>
      </c>
      <c r="I349" s="210"/>
      <c r="J349" s="206"/>
      <c r="K349" s="206"/>
      <c r="L349" s="211"/>
      <c r="M349" s="212"/>
      <c r="N349" s="213"/>
      <c r="O349" s="213"/>
      <c r="P349" s="213"/>
      <c r="Q349" s="213"/>
      <c r="R349" s="213"/>
      <c r="S349" s="213"/>
      <c r="T349" s="214"/>
      <c r="AT349" s="215" t="s">
        <v>158</v>
      </c>
      <c r="AU349" s="215" t="s">
        <v>82</v>
      </c>
      <c r="AV349" s="14" t="s">
        <v>82</v>
      </c>
      <c r="AW349" s="14" t="s">
        <v>33</v>
      </c>
      <c r="AX349" s="14" t="s">
        <v>72</v>
      </c>
      <c r="AY349" s="215" t="s">
        <v>138</v>
      </c>
    </row>
    <row r="350" spans="1:65" s="14" customFormat="1" x14ac:dyDescent="0.2">
      <c r="B350" s="205"/>
      <c r="C350" s="206"/>
      <c r="D350" s="188" t="s">
        <v>158</v>
      </c>
      <c r="E350" s="207" t="s">
        <v>19</v>
      </c>
      <c r="F350" s="208" t="s">
        <v>480</v>
      </c>
      <c r="G350" s="206"/>
      <c r="H350" s="209">
        <v>1.46</v>
      </c>
      <c r="I350" s="210"/>
      <c r="J350" s="206"/>
      <c r="K350" s="206"/>
      <c r="L350" s="211"/>
      <c r="M350" s="212"/>
      <c r="N350" s="213"/>
      <c r="O350" s="213"/>
      <c r="P350" s="213"/>
      <c r="Q350" s="213"/>
      <c r="R350" s="213"/>
      <c r="S350" s="213"/>
      <c r="T350" s="214"/>
      <c r="AT350" s="215" t="s">
        <v>158</v>
      </c>
      <c r="AU350" s="215" t="s">
        <v>82</v>
      </c>
      <c r="AV350" s="14" t="s">
        <v>82</v>
      </c>
      <c r="AW350" s="14" t="s">
        <v>33</v>
      </c>
      <c r="AX350" s="14" t="s">
        <v>72</v>
      </c>
      <c r="AY350" s="215" t="s">
        <v>138</v>
      </c>
    </row>
    <row r="351" spans="1:65" s="14" customFormat="1" x14ac:dyDescent="0.2">
      <c r="B351" s="205"/>
      <c r="C351" s="206"/>
      <c r="D351" s="188" t="s">
        <v>158</v>
      </c>
      <c r="E351" s="207" t="s">
        <v>19</v>
      </c>
      <c r="F351" s="208" t="s">
        <v>481</v>
      </c>
      <c r="G351" s="206"/>
      <c r="H351" s="209">
        <v>3.12</v>
      </c>
      <c r="I351" s="210"/>
      <c r="J351" s="206"/>
      <c r="K351" s="206"/>
      <c r="L351" s="211"/>
      <c r="M351" s="212"/>
      <c r="N351" s="213"/>
      <c r="O351" s="213"/>
      <c r="P351" s="213"/>
      <c r="Q351" s="213"/>
      <c r="R351" s="213"/>
      <c r="S351" s="213"/>
      <c r="T351" s="214"/>
      <c r="AT351" s="215" t="s">
        <v>158</v>
      </c>
      <c r="AU351" s="215" t="s">
        <v>82</v>
      </c>
      <c r="AV351" s="14" t="s">
        <v>82</v>
      </c>
      <c r="AW351" s="14" t="s">
        <v>33</v>
      </c>
      <c r="AX351" s="14" t="s">
        <v>72</v>
      </c>
      <c r="AY351" s="215" t="s">
        <v>138</v>
      </c>
    </row>
    <row r="352" spans="1:65" s="14" customFormat="1" x14ac:dyDescent="0.2">
      <c r="B352" s="205"/>
      <c r="C352" s="206"/>
      <c r="D352" s="188" t="s">
        <v>158</v>
      </c>
      <c r="E352" s="207" t="s">
        <v>19</v>
      </c>
      <c r="F352" s="208" t="s">
        <v>482</v>
      </c>
      <c r="G352" s="206"/>
      <c r="H352" s="209">
        <v>3.79</v>
      </c>
      <c r="I352" s="210"/>
      <c r="J352" s="206"/>
      <c r="K352" s="206"/>
      <c r="L352" s="211"/>
      <c r="M352" s="212"/>
      <c r="N352" s="213"/>
      <c r="O352" s="213"/>
      <c r="P352" s="213"/>
      <c r="Q352" s="213"/>
      <c r="R352" s="213"/>
      <c r="S352" s="213"/>
      <c r="T352" s="214"/>
      <c r="AT352" s="215" t="s">
        <v>158</v>
      </c>
      <c r="AU352" s="215" t="s">
        <v>82</v>
      </c>
      <c r="AV352" s="14" t="s">
        <v>82</v>
      </c>
      <c r="AW352" s="14" t="s">
        <v>33</v>
      </c>
      <c r="AX352" s="14" t="s">
        <v>72</v>
      </c>
      <c r="AY352" s="215" t="s">
        <v>138</v>
      </c>
    </row>
    <row r="353" spans="1:65" s="14" customFormat="1" x14ac:dyDescent="0.2">
      <c r="B353" s="205"/>
      <c r="C353" s="206"/>
      <c r="D353" s="188" t="s">
        <v>158</v>
      </c>
      <c r="E353" s="207" t="s">
        <v>19</v>
      </c>
      <c r="F353" s="208" t="s">
        <v>483</v>
      </c>
      <c r="G353" s="206"/>
      <c r="H353" s="209">
        <v>2.5499999999999998</v>
      </c>
      <c r="I353" s="210"/>
      <c r="J353" s="206"/>
      <c r="K353" s="206"/>
      <c r="L353" s="211"/>
      <c r="M353" s="212"/>
      <c r="N353" s="213"/>
      <c r="O353" s="213"/>
      <c r="P353" s="213"/>
      <c r="Q353" s="213"/>
      <c r="R353" s="213"/>
      <c r="S353" s="213"/>
      <c r="T353" s="214"/>
      <c r="AT353" s="215" t="s">
        <v>158</v>
      </c>
      <c r="AU353" s="215" t="s">
        <v>82</v>
      </c>
      <c r="AV353" s="14" t="s">
        <v>82</v>
      </c>
      <c r="AW353" s="14" t="s">
        <v>33</v>
      </c>
      <c r="AX353" s="14" t="s">
        <v>72</v>
      </c>
      <c r="AY353" s="215" t="s">
        <v>138</v>
      </c>
    </row>
    <row r="354" spans="1:65" s="14" customFormat="1" x14ac:dyDescent="0.2">
      <c r="B354" s="205"/>
      <c r="C354" s="206"/>
      <c r="D354" s="188" t="s">
        <v>158</v>
      </c>
      <c r="E354" s="207" t="s">
        <v>19</v>
      </c>
      <c r="F354" s="208" t="s">
        <v>484</v>
      </c>
      <c r="G354" s="206"/>
      <c r="H354" s="209">
        <v>6.55</v>
      </c>
      <c r="I354" s="210"/>
      <c r="J354" s="206"/>
      <c r="K354" s="206"/>
      <c r="L354" s="211"/>
      <c r="M354" s="212"/>
      <c r="N354" s="213"/>
      <c r="O354" s="213"/>
      <c r="P354" s="213"/>
      <c r="Q354" s="213"/>
      <c r="R354" s="213"/>
      <c r="S354" s="213"/>
      <c r="T354" s="214"/>
      <c r="AT354" s="215" t="s">
        <v>158</v>
      </c>
      <c r="AU354" s="215" t="s">
        <v>82</v>
      </c>
      <c r="AV354" s="14" t="s">
        <v>82</v>
      </c>
      <c r="AW354" s="14" t="s">
        <v>33</v>
      </c>
      <c r="AX354" s="14" t="s">
        <v>72</v>
      </c>
      <c r="AY354" s="215" t="s">
        <v>138</v>
      </c>
    </row>
    <row r="355" spans="1:65" s="14" customFormat="1" x14ac:dyDescent="0.2">
      <c r="B355" s="205"/>
      <c r="C355" s="206"/>
      <c r="D355" s="188" t="s">
        <v>158</v>
      </c>
      <c r="E355" s="207" t="s">
        <v>19</v>
      </c>
      <c r="F355" s="208" t="s">
        <v>485</v>
      </c>
      <c r="G355" s="206"/>
      <c r="H355" s="209">
        <v>1.1499999999999999</v>
      </c>
      <c r="I355" s="210"/>
      <c r="J355" s="206"/>
      <c r="K355" s="206"/>
      <c r="L355" s="211"/>
      <c r="M355" s="212"/>
      <c r="N355" s="213"/>
      <c r="O355" s="213"/>
      <c r="P355" s="213"/>
      <c r="Q355" s="213"/>
      <c r="R355" s="213"/>
      <c r="S355" s="213"/>
      <c r="T355" s="214"/>
      <c r="AT355" s="215" t="s">
        <v>158</v>
      </c>
      <c r="AU355" s="215" t="s">
        <v>82</v>
      </c>
      <c r="AV355" s="14" t="s">
        <v>82</v>
      </c>
      <c r="AW355" s="14" t="s">
        <v>33</v>
      </c>
      <c r="AX355" s="14" t="s">
        <v>72</v>
      </c>
      <c r="AY355" s="215" t="s">
        <v>138</v>
      </c>
    </row>
    <row r="356" spans="1:65" s="14" customFormat="1" x14ac:dyDescent="0.2">
      <c r="B356" s="205"/>
      <c r="C356" s="206"/>
      <c r="D356" s="188" t="s">
        <v>158</v>
      </c>
      <c r="E356" s="207" t="s">
        <v>19</v>
      </c>
      <c r="F356" s="208" t="s">
        <v>486</v>
      </c>
      <c r="G356" s="206"/>
      <c r="H356" s="209">
        <v>1.68</v>
      </c>
      <c r="I356" s="210"/>
      <c r="J356" s="206"/>
      <c r="K356" s="206"/>
      <c r="L356" s="211"/>
      <c r="M356" s="212"/>
      <c r="N356" s="213"/>
      <c r="O356" s="213"/>
      <c r="P356" s="213"/>
      <c r="Q356" s="213"/>
      <c r="R356" s="213"/>
      <c r="S356" s="213"/>
      <c r="T356" s="214"/>
      <c r="AT356" s="215" t="s">
        <v>158</v>
      </c>
      <c r="AU356" s="215" t="s">
        <v>82</v>
      </c>
      <c r="AV356" s="14" t="s">
        <v>82</v>
      </c>
      <c r="AW356" s="14" t="s">
        <v>33</v>
      </c>
      <c r="AX356" s="14" t="s">
        <v>72</v>
      </c>
      <c r="AY356" s="215" t="s">
        <v>138</v>
      </c>
    </row>
    <row r="357" spans="1:65" s="14" customFormat="1" x14ac:dyDescent="0.2">
      <c r="B357" s="205"/>
      <c r="C357" s="206"/>
      <c r="D357" s="188" t="s">
        <v>158</v>
      </c>
      <c r="E357" s="207" t="s">
        <v>19</v>
      </c>
      <c r="F357" s="208" t="s">
        <v>487</v>
      </c>
      <c r="G357" s="206"/>
      <c r="H357" s="209">
        <v>3.82</v>
      </c>
      <c r="I357" s="210"/>
      <c r="J357" s="206"/>
      <c r="K357" s="206"/>
      <c r="L357" s="211"/>
      <c r="M357" s="212"/>
      <c r="N357" s="213"/>
      <c r="O357" s="213"/>
      <c r="P357" s="213"/>
      <c r="Q357" s="213"/>
      <c r="R357" s="213"/>
      <c r="S357" s="213"/>
      <c r="T357" s="214"/>
      <c r="AT357" s="215" t="s">
        <v>158</v>
      </c>
      <c r="AU357" s="215" t="s">
        <v>82</v>
      </c>
      <c r="AV357" s="14" t="s">
        <v>82</v>
      </c>
      <c r="AW357" s="14" t="s">
        <v>33</v>
      </c>
      <c r="AX357" s="14" t="s">
        <v>72</v>
      </c>
      <c r="AY357" s="215" t="s">
        <v>138</v>
      </c>
    </row>
    <row r="358" spans="1:65" s="14" customFormat="1" x14ac:dyDescent="0.2">
      <c r="B358" s="205"/>
      <c r="C358" s="206"/>
      <c r="D358" s="188" t="s">
        <v>158</v>
      </c>
      <c r="E358" s="207" t="s">
        <v>19</v>
      </c>
      <c r="F358" s="208" t="s">
        <v>488</v>
      </c>
      <c r="G358" s="206"/>
      <c r="H358" s="209">
        <v>4.96</v>
      </c>
      <c r="I358" s="210"/>
      <c r="J358" s="206"/>
      <c r="K358" s="206"/>
      <c r="L358" s="211"/>
      <c r="M358" s="212"/>
      <c r="N358" s="213"/>
      <c r="O358" s="213"/>
      <c r="P358" s="213"/>
      <c r="Q358" s="213"/>
      <c r="R358" s="213"/>
      <c r="S358" s="213"/>
      <c r="T358" s="214"/>
      <c r="AT358" s="215" t="s">
        <v>158</v>
      </c>
      <c r="AU358" s="215" t="s">
        <v>82</v>
      </c>
      <c r="AV358" s="14" t="s">
        <v>82</v>
      </c>
      <c r="AW358" s="14" t="s">
        <v>33</v>
      </c>
      <c r="AX358" s="14" t="s">
        <v>72</v>
      </c>
      <c r="AY358" s="215" t="s">
        <v>138</v>
      </c>
    </row>
    <row r="359" spans="1:65" s="15" customFormat="1" x14ac:dyDescent="0.2">
      <c r="B359" s="216"/>
      <c r="C359" s="217"/>
      <c r="D359" s="188" t="s">
        <v>158</v>
      </c>
      <c r="E359" s="218" t="s">
        <v>19</v>
      </c>
      <c r="F359" s="219" t="s">
        <v>214</v>
      </c>
      <c r="G359" s="217"/>
      <c r="H359" s="220">
        <v>37.409999999999997</v>
      </c>
      <c r="I359" s="221"/>
      <c r="J359" s="217"/>
      <c r="K359" s="217"/>
      <c r="L359" s="222"/>
      <c r="M359" s="223"/>
      <c r="N359" s="224"/>
      <c r="O359" s="224"/>
      <c r="P359" s="224"/>
      <c r="Q359" s="224"/>
      <c r="R359" s="224"/>
      <c r="S359" s="224"/>
      <c r="T359" s="225"/>
      <c r="AT359" s="226" t="s">
        <v>158</v>
      </c>
      <c r="AU359" s="226" t="s">
        <v>82</v>
      </c>
      <c r="AV359" s="15" t="s">
        <v>146</v>
      </c>
      <c r="AW359" s="15" t="s">
        <v>33</v>
      </c>
      <c r="AX359" s="15" t="s">
        <v>80</v>
      </c>
      <c r="AY359" s="226" t="s">
        <v>138</v>
      </c>
    </row>
    <row r="360" spans="1:65" s="2" customFormat="1" ht="24.15" customHeight="1" x14ac:dyDescent="0.2">
      <c r="A360" s="36"/>
      <c r="B360" s="37"/>
      <c r="C360" s="175" t="s">
        <v>489</v>
      </c>
      <c r="D360" s="175" t="s">
        <v>141</v>
      </c>
      <c r="E360" s="176" t="s">
        <v>490</v>
      </c>
      <c r="F360" s="177" t="s">
        <v>491</v>
      </c>
      <c r="G360" s="178" t="s">
        <v>154</v>
      </c>
      <c r="H360" s="179">
        <v>2.0960000000000001</v>
      </c>
      <c r="I360" s="180">
        <v>4220</v>
      </c>
      <c r="J360" s="181">
        <f>ROUND(I360*H360,2)</f>
        <v>8845.1200000000008</v>
      </c>
      <c r="K360" s="177" t="s">
        <v>145</v>
      </c>
      <c r="L360" s="41"/>
      <c r="M360" s="182" t="s">
        <v>19</v>
      </c>
      <c r="N360" s="183" t="s">
        <v>43</v>
      </c>
      <c r="O360" s="66"/>
      <c r="P360" s="184">
        <f>O360*H360</f>
        <v>0</v>
      </c>
      <c r="Q360" s="184">
        <v>1.7100000000000001E-2</v>
      </c>
      <c r="R360" s="184">
        <f>Q360*H360</f>
        <v>3.5841600000000001E-2</v>
      </c>
      <c r="S360" s="184">
        <v>0</v>
      </c>
      <c r="T360" s="185">
        <f>S360*H360</f>
        <v>0</v>
      </c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R360" s="186" t="s">
        <v>313</v>
      </c>
      <c r="AT360" s="186" t="s">
        <v>141</v>
      </c>
      <c r="AU360" s="186" t="s">
        <v>82</v>
      </c>
      <c r="AY360" s="19" t="s">
        <v>138</v>
      </c>
      <c r="BE360" s="187">
        <f>IF(N360="základní",J360,0)</f>
        <v>8845.1200000000008</v>
      </c>
      <c r="BF360" s="187">
        <f>IF(N360="snížená",J360,0)</f>
        <v>0</v>
      </c>
      <c r="BG360" s="187">
        <f>IF(N360="zákl. přenesená",J360,0)</f>
        <v>0</v>
      </c>
      <c r="BH360" s="187">
        <f>IF(N360="sníž. přenesená",J360,0)</f>
        <v>0</v>
      </c>
      <c r="BI360" s="187">
        <f>IF(N360="nulová",J360,0)</f>
        <v>0</v>
      </c>
      <c r="BJ360" s="19" t="s">
        <v>80</v>
      </c>
      <c r="BK360" s="187">
        <f>ROUND(I360*H360,2)</f>
        <v>8845.1200000000008</v>
      </c>
      <c r="BL360" s="19" t="s">
        <v>313</v>
      </c>
      <c r="BM360" s="186" t="s">
        <v>492</v>
      </c>
    </row>
    <row r="361" spans="1:65" s="2" customFormat="1" ht="19.2" x14ac:dyDescent="0.2">
      <c r="A361" s="36"/>
      <c r="B361" s="37"/>
      <c r="C361" s="38"/>
      <c r="D361" s="188" t="s">
        <v>148</v>
      </c>
      <c r="E361" s="38"/>
      <c r="F361" s="189" t="s">
        <v>493</v>
      </c>
      <c r="G361" s="38"/>
      <c r="H361" s="38"/>
      <c r="I361" s="190"/>
      <c r="J361" s="38"/>
      <c r="K361" s="38"/>
      <c r="L361" s="41"/>
      <c r="M361" s="191"/>
      <c r="N361" s="192"/>
      <c r="O361" s="66"/>
      <c r="P361" s="66"/>
      <c r="Q361" s="66"/>
      <c r="R361" s="66"/>
      <c r="S361" s="66"/>
      <c r="T361" s="67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T361" s="19" t="s">
        <v>148</v>
      </c>
      <c r="AU361" s="19" t="s">
        <v>82</v>
      </c>
    </row>
    <row r="362" spans="1:65" s="2" customFormat="1" x14ac:dyDescent="0.2">
      <c r="A362" s="36"/>
      <c r="B362" s="37"/>
      <c r="C362" s="38"/>
      <c r="D362" s="193" t="s">
        <v>150</v>
      </c>
      <c r="E362" s="38"/>
      <c r="F362" s="194" t="s">
        <v>494</v>
      </c>
      <c r="G362" s="38"/>
      <c r="H362" s="38"/>
      <c r="I362" s="190"/>
      <c r="J362" s="38"/>
      <c r="K362" s="38"/>
      <c r="L362" s="41"/>
      <c r="M362" s="191"/>
      <c r="N362" s="192"/>
      <c r="O362" s="66"/>
      <c r="P362" s="66"/>
      <c r="Q362" s="66"/>
      <c r="R362" s="66"/>
      <c r="S362" s="66"/>
      <c r="T362" s="67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T362" s="19" t="s">
        <v>150</v>
      </c>
      <c r="AU362" s="19" t="s">
        <v>82</v>
      </c>
    </row>
    <row r="363" spans="1:65" s="13" customFormat="1" x14ac:dyDescent="0.2">
      <c r="B363" s="195"/>
      <c r="C363" s="196"/>
      <c r="D363" s="188" t="s">
        <v>158</v>
      </c>
      <c r="E363" s="197" t="s">
        <v>19</v>
      </c>
      <c r="F363" s="198" t="s">
        <v>495</v>
      </c>
      <c r="G363" s="196"/>
      <c r="H363" s="197" t="s">
        <v>19</v>
      </c>
      <c r="I363" s="199"/>
      <c r="J363" s="196"/>
      <c r="K363" s="196"/>
      <c r="L363" s="200"/>
      <c r="M363" s="201"/>
      <c r="N363" s="202"/>
      <c r="O363" s="202"/>
      <c r="P363" s="202"/>
      <c r="Q363" s="202"/>
      <c r="R363" s="202"/>
      <c r="S363" s="202"/>
      <c r="T363" s="203"/>
      <c r="AT363" s="204" t="s">
        <v>158</v>
      </c>
      <c r="AU363" s="204" t="s">
        <v>82</v>
      </c>
      <c r="AV363" s="13" t="s">
        <v>80</v>
      </c>
      <c r="AW363" s="13" t="s">
        <v>33</v>
      </c>
      <c r="AX363" s="13" t="s">
        <v>72</v>
      </c>
      <c r="AY363" s="204" t="s">
        <v>138</v>
      </c>
    </row>
    <row r="364" spans="1:65" s="14" customFormat="1" x14ac:dyDescent="0.2">
      <c r="B364" s="205"/>
      <c r="C364" s="206"/>
      <c r="D364" s="188" t="s">
        <v>158</v>
      </c>
      <c r="E364" s="207" t="s">
        <v>19</v>
      </c>
      <c r="F364" s="208" t="s">
        <v>496</v>
      </c>
      <c r="G364" s="206"/>
      <c r="H364" s="209">
        <v>2.0960000000000001</v>
      </c>
      <c r="I364" s="210"/>
      <c r="J364" s="206"/>
      <c r="K364" s="206"/>
      <c r="L364" s="211"/>
      <c r="M364" s="212"/>
      <c r="N364" s="213"/>
      <c r="O364" s="213"/>
      <c r="P364" s="213"/>
      <c r="Q364" s="213"/>
      <c r="R364" s="213"/>
      <c r="S364" s="213"/>
      <c r="T364" s="214"/>
      <c r="AT364" s="215" t="s">
        <v>158</v>
      </c>
      <c r="AU364" s="215" t="s">
        <v>82</v>
      </c>
      <c r="AV364" s="14" t="s">
        <v>82</v>
      </c>
      <c r="AW364" s="14" t="s">
        <v>33</v>
      </c>
      <c r="AX364" s="14" t="s">
        <v>80</v>
      </c>
      <c r="AY364" s="215" t="s">
        <v>138</v>
      </c>
    </row>
    <row r="365" spans="1:65" s="2" customFormat="1" ht="33" customHeight="1" x14ac:dyDescent="0.2">
      <c r="A365" s="36"/>
      <c r="B365" s="37"/>
      <c r="C365" s="175" t="s">
        <v>497</v>
      </c>
      <c r="D365" s="175" t="s">
        <v>141</v>
      </c>
      <c r="E365" s="176" t="s">
        <v>498</v>
      </c>
      <c r="F365" s="177" t="s">
        <v>499</v>
      </c>
      <c r="G365" s="178" t="s">
        <v>144</v>
      </c>
      <c r="H365" s="179">
        <v>1</v>
      </c>
      <c r="I365" s="180">
        <v>4090</v>
      </c>
      <c r="J365" s="181">
        <f>ROUND(I365*H365,2)</f>
        <v>4090</v>
      </c>
      <c r="K365" s="177" t="s">
        <v>145</v>
      </c>
      <c r="L365" s="41"/>
      <c r="M365" s="182" t="s">
        <v>19</v>
      </c>
      <c r="N365" s="183" t="s">
        <v>43</v>
      </c>
      <c r="O365" s="66"/>
      <c r="P365" s="184">
        <f>O365*H365</f>
        <v>0</v>
      </c>
      <c r="Q365" s="184">
        <v>2.5739999999999999E-2</v>
      </c>
      <c r="R365" s="184">
        <f>Q365*H365</f>
        <v>2.5739999999999999E-2</v>
      </c>
      <c r="S365" s="184">
        <v>0</v>
      </c>
      <c r="T365" s="185">
        <f>S365*H365</f>
        <v>0</v>
      </c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R365" s="186" t="s">
        <v>313</v>
      </c>
      <c r="AT365" s="186" t="s">
        <v>141</v>
      </c>
      <c r="AU365" s="186" t="s">
        <v>82</v>
      </c>
      <c r="AY365" s="19" t="s">
        <v>138</v>
      </c>
      <c r="BE365" s="187">
        <f>IF(N365="základní",J365,0)</f>
        <v>4090</v>
      </c>
      <c r="BF365" s="187">
        <f>IF(N365="snížená",J365,0)</f>
        <v>0</v>
      </c>
      <c r="BG365" s="187">
        <f>IF(N365="zákl. přenesená",J365,0)</f>
        <v>0</v>
      </c>
      <c r="BH365" s="187">
        <f>IF(N365="sníž. přenesená",J365,0)</f>
        <v>0</v>
      </c>
      <c r="BI365" s="187">
        <f>IF(N365="nulová",J365,0)</f>
        <v>0</v>
      </c>
      <c r="BJ365" s="19" t="s">
        <v>80</v>
      </c>
      <c r="BK365" s="187">
        <f>ROUND(I365*H365,2)</f>
        <v>4090</v>
      </c>
      <c r="BL365" s="19" t="s">
        <v>313</v>
      </c>
      <c r="BM365" s="186" t="s">
        <v>500</v>
      </c>
    </row>
    <row r="366" spans="1:65" s="2" customFormat="1" ht="38.4" x14ac:dyDescent="0.2">
      <c r="A366" s="36"/>
      <c r="B366" s="37"/>
      <c r="C366" s="38"/>
      <c r="D366" s="188" t="s">
        <v>148</v>
      </c>
      <c r="E366" s="38"/>
      <c r="F366" s="189" t="s">
        <v>501</v>
      </c>
      <c r="G366" s="38"/>
      <c r="H366" s="38"/>
      <c r="I366" s="190"/>
      <c r="J366" s="38"/>
      <c r="K366" s="38"/>
      <c r="L366" s="41"/>
      <c r="M366" s="191"/>
      <c r="N366" s="192"/>
      <c r="O366" s="66"/>
      <c r="P366" s="66"/>
      <c r="Q366" s="66"/>
      <c r="R366" s="66"/>
      <c r="S366" s="66"/>
      <c r="T366" s="67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T366" s="19" t="s">
        <v>148</v>
      </c>
      <c r="AU366" s="19" t="s">
        <v>82</v>
      </c>
    </row>
    <row r="367" spans="1:65" s="2" customFormat="1" x14ac:dyDescent="0.2">
      <c r="A367" s="36"/>
      <c r="B367" s="37"/>
      <c r="C367" s="38"/>
      <c r="D367" s="193" t="s">
        <v>150</v>
      </c>
      <c r="E367" s="38"/>
      <c r="F367" s="194" t="s">
        <v>502</v>
      </c>
      <c r="G367" s="38"/>
      <c r="H367" s="38"/>
      <c r="I367" s="190"/>
      <c r="J367" s="38"/>
      <c r="K367" s="38"/>
      <c r="L367" s="41"/>
      <c r="M367" s="191"/>
      <c r="N367" s="192"/>
      <c r="O367" s="66"/>
      <c r="P367" s="66"/>
      <c r="Q367" s="66"/>
      <c r="R367" s="66"/>
      <c r="S367" s="66"/>
      <c r="T367" s="67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T367" s="19" t="s">
        <v>150</v>
      </c>
      <c r="AU367" s="19" t="s">
        <v>82</v>
      </c>
    </row>
    <row r="368" spans="1:65" s="13" customFormat="1" x14ac:dyDescent="0.2">
      <c r="B368" s="195"/>
      <c r="C368" s="196"/>
      <c r="D368" s="188" t="s">
        <v>158</v>
      </c>
      <c r="E368" s="197" t="s">
        <v>19</v>
      </c>
      <c r="F368" s="198" t="s">
        <v>503</v>
      </c>
      <c r="G368" s="196"/>
      <c r="H368" s="197" t="s">
        <v>19</v>
      </c>
      <c r="I368" s="199"/>
      <c r="J368" s="196"/>
      <c r="K368" s="196"/>
      <c r="L368" s="200"/>
      <c r="M368" s="201"/>
      <c r="N368" s="202"/>
      <c r="O368" s="202"/>
      <c r="P368" s="202"/>
      <c r="Q368" s="202"/>
      <c r="R368" s="202"/>
      <c r="S368" s="202"/>
      <c r="T368" s="203"/>
      <c r="AT368" s="204" t="s">
        <v>158</v>
      </c>
      <c r="AU368" s="204" t="s">
        <v>82</v>
      </c>
      <c r="AV368" s="13" t="s">
        <v>80</v>
      </c>
      <c r="AW368" s="13" t="s">
        <v>33</v>
      </c>
      <c r="AX368" s="13" t="s">
        <v>72</v>
      </c>
      <c r="AY368" s="204" t="s">
        <v>138</v>
      </c>
    </row>
    <row r="369" spans="1:65" s="14" customFormat="1" x14ac:dyDescent="0.2">
      <c r="B369" s="205"/>
      <c r="C369" s="206"/>
      <c r="D369" s="188" t="s">
        <v>158</v>
      </c>
      <c r="E369" s="207" t="s">
        <v>19</v>
      </c>
      <c r="F369" s="208" t="s">
        <v>80</v>
      </c>
      <c r="G369" s="206"/>
      <c r="H369" s="209">
        <v>1</v>
      </c>
      <c r="I369" s="210"/>
      <c r="J369" s="206"/>
      <c r="K369" s="206"/>
      <c r="L369" s="211"/>
      <c r="M369" s="212"/>
      <c r="N369" s="213"/>
      <c r="O369" s="213"/>
      <c r="P369" s="213"/>
      <c r="Q369" s="213"/>
      <c r="R369" s="213"/>
      <c r="S369" s="213"/>
      <c r="T369" s="214"/>
      <c r="AT369" s="215" t="s">
        <v>158</v>
      </c>
      <c r="AU369" s="215" t="s">
        <v>82</v>
      </c>
      <c r="AV369" s="14" t="s">
        <v>82</v>
      </c>
      <c r="AW369" s="14" t="s">
        <v>33</v>
      </c>
      <c r="AX369" s="14" t="s">
        <v>80</v>
      </c>
      <c r="AY369" s="215" t="s">
        <v>138</v>
      </c>
    </row>
    <row r="370" spans="1:65" s="2" customFormat="1" ht="24.15" customHeight="1" x14ac:dyDescent="0.2">
      <c r="A370" s="36"/>
      <c r="B370" s="37"/>
      <c r="C370" s="175" t="s">
        <v>504</v>
      </c>
      <c r="D370" s="175" t="s">
        <v>141</v>
      </c>
      <c r="E370" s="176" t="s">
        <v>505</v>
      </c>
      <c r="F370" s="177" t="s">
        <v>506</v>
      </c>
      <c r="G370" s="178" t="s">
        <v>154</v>
      </c>
      <c r="H370" s="179">
        <v>62.54</v>
      </c>
      <c r="I370" s="180">
        <v>160</v>
      </c>
      <c r="J370" s="181">
        <f>ROUND(I370*H370,2)</f>
        <v>10006.4</v>
      </c>
      <c r="K370" s="177" t="s">
        <v>145</v>
      </c>
      <c r="L370" s="41"/>
      <c r="M370" s="182" t="s">
        <v>19</v>
      </c>
      <c r="N370" s="183" t="s">
        <v>43</v>
      </c>
      <c r="O370" s="66"/>
      <c r="P370" s="184">
        <f>O370*H370</f>
        <v>0</v>
      </c>
      <c r="Q370" s="184">
        <v>0</v>
      </c>
      <c r="R370" s="184">
        <f>Q370*H370</f>
        <v>0</v>
      </c>
      <c r="S370" s="184">
        <v>2.0999999999999999E-3</v>
      </c>
      <c r="T370" s="185">
        <f>S370*H370</f>
        <v>0.13133399999999998</v>
      </c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R370" s="186" t="s">
        <v>313</v>
      </c>
      <c r="AT370" s="186" t="s">
        <v>141</v>
      </c>
      <c r="AU370" s="186" t="s">
        <v>82</v>
      </c>
      <c r="AY370" s="19" t="s">
        <v>138</v>
      </c>
      <c r="BE370" s="187">
        <f>IF(N370="základní",J370,0)</f>
        <v>10006.4</v>
      </c>
      <c r="BF370" s="187">
        <f>IF(N370="snížená",J370,0)</f>
        <v>0</v>
      </c>
      <c r="BG370" s="187">
        <f>IF(N370="zákl. přenesená",J370,0)</f>
        <v>0</v>
      </c>
      <c r="BH370" s="187">
        <f>IF(N370="sníž. přenesená",J370,0)</f>
        <v>0</v>
      </c>
      <c r="BI370" s="187">
        <f>IF(N370="nulová",J370,0)</f>
        <v>0</v>
      </c>
      <c r="BJ370" s="19" t="s">
        <v>80</v>
      </c>
      <c r="BK370" s="187">
        <f>ROUND(I370*H370,2)</f>
        <v>10006.4</v>
      </c>
      <c r="BL370" s="19" t="s">
        <v>313</v>
      </c>
      <c r="BM370" s="186" t="s">
        <v>507</v>
      </c>
    </row>
    <row r="371" spans="1:65" s="2" customFormat="1" ht="19.2" x14ac:dyDescent="0.2">
      <c r="A371" s="36"/>
      <c r="B371" s="37"/>
      <c r="C371" s="38"/>
      <c r="D371" s="188" t="s">
        <v>148</v>
      </c>
      <c r="E371" s="38"/>
      <c r="F371" s="189" t="s">
        <v>508</v>
      </c>
      <c r="G371" s="38"/>
      <c r="H371" s="38"/>
      <c r="I371" s="190"/>
      <c r="J371" s="38"/>
      <c r="K371" s="38"/>
      <c r="L371" s="41"/>
      <c r="M371" s="191"/>
      <c r="N371" s="192"/>
      <c r="O371" s="66"/>
      <c r="P371" s="66"/>
      <c r="Q371" s="66"/>
      <c r="R371" s="66"/>
      <c r="S371" s="66"/>
      <c r="T371" s="67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T371" s="19" t="s">
        <v>148</v>
      </c>
      <c r="AU371" s="19" t="s">
        <v>82</v>
      </c>
    </row>
    <row r="372" spans="1:65" s="2" customFormat="1" x14ac:dyDescent="0.2">
      <c r="A372" s="36"/>
      <c r="B372" s="37"/>
      <c r="C372" s="38"/>
      <c r="D372" s="193" t="s">
        <v>150</v>
      </c>
      <c r="E372" s="38"/>
      <c r="F372" s="194" t="s">
        <v>509</v>
      </c>
      <c r="G372" s="38"/>
      <c r="H372" s="38"/>
      <c r="I372" s="190"/>
      <c r="J372" s="38"/>
      <c r="K372" s="38"/>
      <c r="L372" s="41"/>
      <c r="M372" s="191"/>
      <c r="N372" s="192"/>
      <c r="O372" s="66"/>
      <c r="P372" s="66"/>
      <c r="Q372" s="66"/>
      <c r="R372" s="66"/>
      <c r="S372" s="66"/>
      <c r="T372" s="67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T372" s="19" t="s">
        <v>150</v>
      </c>
      <c r="AU372" s="19" t="s">
        <v>82</v>
      </c>
    </row>
    <row r="373" spans="1:65" s="13" customFormat="1" x14ac:dyDescent="0.2">
      <c r="B373" s="195"/>
      <c r="C373" s="196"/>
      <c r="D373" s="188" t="s">
        <v>158</v>
      </c>
      <c r="E373" s="197" t="s">
        <v>19</v>
      </c>
      <c r="F373" s="198" t="s">
        <v>510</v>
      </c>
      <c r="G373" s="196"/>
      <c r="H373" s="197" t="s">
        <v>19</v>
      </c>
      <c r="I373" s="199"/>
      <c r="J373" s="196"/>
      <c r="K373" s="196"/>
      <c r="L373" s="200"/>
      <c r="M373" s="201"/>
      <c r="N373" s="202"/>
      <c r="O373" s="202"/>
      <c r="P373" s="202"/>
      <c r="Q373" s="202"/>
      <c r="R373" s="202"/>
      <c r="S373" s="202"/>
      <c r="T373" s="203"/>
      <c r="AT373" s="204" t="s">
        <v>158</v>
      </c>
      <c r="AU373" s="204" t="s">
        <v>82</v>
      </c>
      <c r="AV373" s="13" t="s">
        <v>80</v>
      </c>
      <c r="AW373" s="13" t="s">
        <v>33</v>
      </c>
      <c r="AX373" s="13" t="s">
        <v>72</v>
      </c>
      <c r="AY373" s="204" t="s">
        <v>138</v>
      </c>
    </row>
    <row r="374" spans="1:65" s="14" customFormat="1" x14ac:dyDescent="0.2">
      <c r="B374" s="205"/>
      <c r="C374" s="206"/>
      <c r="D374" s="188" t="s">
        <v>158</v>
      </c>
      <c r="E374" s="207" t="s">
        <v>19</v>
      </c>
      <c r="F374" s="208" t="s">
        <v>511</v>
      </c>
      <c r="G374" s="206"/>
      <c r="H374" s="209">
        <v>62.54</v>
      </c>
      <c r="I374" s="210"/>
      <c r="J374" s="206"/>
      <c r="K374" s="206"/>
      <c r="L374" s="211"/>
      <c r="M374" s="212"/>
      <c r="N374" s="213"/>
      <c r="O374" s="213"/>
      <c r="P374" s="213"/>
      <c r="Q374" s="213"/>
      <c r="R374" s="213"/>
      <c r="S374" s="213"/>
      <c r="T374" s="214"/>
      <c r="AT374" s="215" t="s">
        <v>158</v>
      </c>
      <c r="AU374" s="215" t="s">
        <v>82</v>
      </c>
      <c r="AV374" s="14" t="s">
        <v>82</v>
      </c>
      <c r="AW374" s="14" t="s">
        <v>33</v>
      </c>
      <c r="AX374" s="14" t="s">
        <v>80</v>
      </c>
      <c r="AY374" s="215" t="s">
        <v>138</v>
      </c>
    </row>
    <row r="375" spans="1:65" s="2" customFormat="1" ht="24.15" customHeight="1" x14ac:dyDescent="0.2">
      <c r="A375" s="36"/>
      <c r="B375" s="37"/>
      <c r="C375" s="175" t="s">
        <v>512</v>
      </c>
      <c r="D375" s="175" t="s">
        <v>141</v>
      </c>
      <c r="E375" s="176" t="s">
        <v>513</v>
      </c>
      <c r="F375" s="177" t="s">
        <v>514</v>
      </c>
      <c r="G375" s="178" t="s">
        <v>372</v>
      </c>
      <c r="H375" s="179">
        <v>1.2649999999999999</v>
      </c>
      <c r="I375" s="180">
        <v>1270</v>
      </c>
      <c r="J375" s="181">
        <f>ROUND(I375*H375,2)</f>
        <v>1606.55</v>
      </c>
      <c r="K375" s="177" t="s">
        <v>145</v>
      </c>
      <c r="L375" s="41"/>
      <c r="M375" s="182" t="s">
        <v>19</v>
      </c>
      <c r="N375" s="183" t="s">
        <v>43</v>
      </c>
      <c r="O375" s="66"/>
      <c r="P375" s="184">
        <f>O375*H375</f>
        <v>0</v>
      </c>
      <c r="Q375" s="184">
        <v>0</v>
      </c>
      <c r="R375" s="184">
        <f>Q375*H375</f>
        <v>0</v>
      </c>
      <c r="S375" s="184">
        <v>0</v>
      </c>
      <c r="T375" s="185">
        <f>S375*H375</f>
        <v>0</v>
      </c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R375" s="186" t="s">
        <v>313</v>
      </c>
      <c r="AT375" s="186" t="s">
        <v>141</v>
      </c>
      <c r="AU375" s="186" t="s">
        <v>82</v>
      </c>
      <c r="AY375" s="19" t="s">
        <v>138</v>
      </c>
      <c r="BE375" s="187">
        <f>IF(N375="základní",J375,0)</f>
        <v>1606.55</v>
      </c>
      <c r="BF375" s="187">
        <f>IF(N375="snížená",J375,0)</f>
        <v>0</v>
      </c>
      <c r="BG375" s="187">
        <f>IF(N375="zákl. přenesená",J375,0)</f>
        <v>0</v>
      </c>
      <c r="BH375" s="187">
        <f>IF(N375="sníž. přenesená",J375,0)</f>
        <v>0</v>
      </c>
      <c r="BI375" s="187">
        <f>IF(N375="nulová",J375,0)</f>
        <v>0</v>
      </c>
      <c r="BJ375" s="19" t="s">
        <v>80</v>
      </c>
      <c r="BK375" s="187">
        <f>ROUND(I375*H375,2)</f>
        <v>1606.55</v>
      </c>
      <c r="BL375" s="19" t="s">
        <v>313</v>
      </c>
      <c r="BM375" s="186" t="s">
        <v>515</v>
      </c>
    </row>
    <row r="376" spans="1:65" s="2" customFormat="1" ht="48" x14ac:dyDescent="0.2">
      <c r="A376" s="36"/>
      <c r="B376" s="37"/>
      <c r="C376" s="38"/>
      <c r="D376" s="188" t="s">
        <v>148</v>
      </c>
      <c r="E376" s="38"/>
      <c r="F376" s="189" t="s">
        <v>516</v>
      </c>
      <c r="G376" s="38"/>
      <c r="H376" s="38"/>
      <c r="I376" s="190"/>
      <c r="J376" s="38"/>
      <c r="K376" s="38"/>
      <c r="L376" s="41"/>
      <c r="M376" s="191"/>
      <c r="N376" s="192"/>
      <c r="O376" s="66"/>
      <c r="P376" s="66"/>
      <c r="Q376" s="66"/>
      <c r="R376" s="66"/>
      <c r="S376" s="66"/>
      <c r="T376" s="67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T376" s="19" t="s">
        <v>148</v>
      </c>
      <c r="AU376" s="19" t="s">
        <v>82</v>
      </c>
    </row>
    <row r="377" spans="1:65" s="2" customFormat="1" x14ac:dyDescent="0.2">
      <c r="A377" s="36"/>
      <c r="B377" s="37"/>
      <c r="C377" s="38"/>
      <c r="D377" s="193" t="s">
        <v>150</v>
      </c>
      <c r="E377" s="38"/>
      <c r="F377" s="194" t="s">
        <v>517</v>
      </c>
      <c r="G377" s="38"/>
      <c r="H377" s="38"/>
      <c r="I377" s="190"/>
      <c r="J377" s="38"/>
      <c r="K377" s="38"/>
      <c r="L377" s="41"/>
      <c r="M377" s="191"/>
      <c r="N377" s="192"/>
      <c r="O377" s="66"/>
      <c r="P377" s="66"/>
      <c r="Q377" s="66"/>
      <c r="R377" s="66"/>
      <c r="S377" s="66"/>
      <c r="T377" s="67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T377" s="19" t="s">
        <v>150</v>
      </c>
      <c r="AU377" s="19" t="s">
        <v>82</v>
      </c>
    </row>
    <row r="378" spans="1:65" s="12" customFormat="1" ht="22.8" customHeight="1" x14ac:dyDescent="0.25">
      <c r="B378" s="159"/>
      <c r="C378" s="160"/>
      <c r="D378" s="161" t="s">
        <v>71</v>
      </c>
      <c r="E378" s="173" t="s">
        <v>518</v>
      </c>
      <c r="F378" s="173" t="s">
        <v>519</v>
      </c>
      <c r="G378" s="160"/>
      <c r="H378" s="160"/>
      <c r="I378" s="163"/>
      <c r="J378" s="174">
        <f>BK378</f>
        <v>523022.69</v>
      </c>
      <c r="K378" s="160"/>
      <c r="L378" s="165"/>
      <c r="M378" s="166"/>
      <c r="N378" s="167"/>
      <c r="O378" s="167"/>
      <c r="P378" s="168">
        <f>SUM(P379:P601)</f>
        <v>0</v>
      </c>
      <c r="Q378" s="167"/>
      <c r="R378" s="168">
        <f>SUM(R379:R601)</f>
        <v>2.48305</v>
      </c>
      <c r="S378" s="167"/>
      <c r="T378" s="169">
        <f>SUM(T379:T601)</f>
        <v>2.0248265000000001</v>
      </c>
      <c r="AR378" s="170" t="s">
        <v>82</v>
      </c>
      <c r="AT378" s="171" t="s">
        <v>71</v>
      </c>
      <c r="AU378" s="171" t="s">
        <v>80</v>
      </c>
      <c r="AY378" s="170" t="s">
        <v>138</v>
      </c>
      <c r="BK378" s="172">
        <f>SUM(BK379:BK601)</f>
        <v>523022.69</v>
      </c>
    </row>
    <row r="379" spans="1:65" s="2" customFormat="1" ht="24.15" customHeight="1" x14ac:dyDescent="0.2">
      <c r="A379" s="36"/>
      <c r="B379" s="37"/>
      <c r="C379" s="175" t="s">
        <v>520</v>
      </c>
      <c r="D379" s="175" t="s">
        <v>141</v>
      </c>
      <c r="E379" s="176" t="s">
        <v>521</v>
      </c>
      <c r="F379" s="177" t="s">
        <v>522</v>
      </c>
      <c r="G379" s="178" t="s">
        <v>144</v>
      </c>
      <c r="H379" s="179">
        <v>1</v>
      </c>
      <c r="I379" s="180">
        <v>855</v>
      </c>
      <c r="J379" s="181">
        <f>ROUND(I379*H379,2)</f>
        <v>855</v>
      </c>
      <c r="K379" s="177" t="s">
        <v>145</v>
      </c>
      <c r="L379" s="41"/>
      <c r="M379" s="182" t="s">
        <v>19</v>
      </c>
      <c r="N379" s="183" t="s">
        <v>43</v>
      </c>
      <c r="O379" s="66"/>
      <c r="P379" s="184">
        <f>O379*H379</f>
        <v>0</v>
      </c>
      <c r="Q379" s="184">
        <v>0</v>
      </c>
      <c r="R379" s="184">
        <f>Q379*H379</f>
        <v>0</v>
      </c>
      <c r="S379" s="184">
        <v>0</v>
      </c>
      <c r="T379" s="185">
        <f>S379*H379</f>
        <v>0</v>
      </c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R379" s="186" t="s">
        <v>313</v>
      </c>
      <c r="AT379" s="186" t="s">
        <v>141</v>
      </c>
      <c r="AU379" s="186" t="s">
        <v>82</v>
      </c>
      <c r="AY379" s="19" t="s">
        <v>138</v>
      </c>
      <c r="BE379" s="187">
        <f>IF(N379="základní",J379,0)</f>
        <v>855</v>
      </c>
      <c r="BF379" s="187">
        <f>IF(N379="snížená",J379,0)</f>
        <v>0</v>
      </c>
      <c r="BG379" s="187">
        <f>IF(N379="zákl. přenesená",J379,0)</f>
        <v>0</v>
      </c>
      <c r="BH379" s="187">
        <f>IF(N379="sníž. přenesená",J379,0)</f>
        <v>0</v>
      </c>
      <c r="BI379" s="187">
        <f>IF(N379="nulová",J379,0)</f>
        <v>0</v>
      </c>
      <c r="BJ379" s="19" t="s">
        <v>80</v>
      </c>
      <c r="BK379" s="187">
        <f>ROUND(I379*H379,2)</f>
        <v>855</v>
      </c>
      <c r="BL379" s="19" t="s">
        <v>313</v>
      </c>
      <c r="BM379" s="186" t="s">
        <v>523</v>
      </c>
    </row>
    <row r="380" spans="1:65" s="2" customFormat="1" ht="28.8" x14ac:dyDescent="0.2">
      <c r="A380" s="36"/>
      <c r="B380" s="37"/>
      <c r="C380" s="38"/>
      <c r="D380" s="188" t="s">
        <v>148</v>
      </c>
      <c r="E380" s="38"/>
      <c r="F380" s="189" t="s">
        <v>524</v>
      </c>
      <c r="G380" s="38"/>
      <c r="H380" s="38"/>
      <c r="I380" s="190"/>
      <c r="J380" s="38"/>
      <c r="K380" s="38"/>
      <c r="L380" s="41"/>
      <c r="M380" s="191"/>
      <c r="N380" s="192"/>
      <c r="O380" s="66"/>
      <c r="P380" s="66"/>
      <c r="Q380" s="66"/>
      <c r="R380" s="66"/>
      <c r="S380" s="66"/>
      <c r="T380" s="67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T380" s="19" t="s">
        <v>148</v>
      </c>
      <c r="AU380" s="19" t="s">
        <v>82</v>
      </c>
    </row>
    <row r="381" spans="1:65" s="2" customFormat="1" x14ac:dyDescent="0.2">
      <c r="A381" s="36"/>
      <c r="B381" s="37"/>
      <c r="C381" s="38"/>
      <c r="D381" s="193" t="s">
        <v>150</v>
      </c>
      <c r="E381" s="38"/>
      <c r="F381" s="194" t="s">
        <v>525</v>
      </c>
      <c r="G381" s="38"/>
      <c r="H381" s="38"/>
      <c r="I381" s="190"/>
      <c r="J381" s="38"/>
      <c r="K381" s="38"/>
      <c r="L381" s="41"/>
      <c r="M381" s="191"/>
      <c r="N381" s="192"/>
      <c r="O381" s="66"/>
      <c r="P381" s="66"/>
      <c r="Q381" s="66"/>
      <c r="R381" s="66"/>
      <c r="S381" s="66"/>
      <c r="T381" s="67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T381" s="19" t="s">
        <v>150</v>
      </c>
      <c r="AU381" s="19" t="s">
        <v>82</v>
      </c>
    </row>
    <row r="382" spans="1:65" s="13" customFormat="1" x14ac:dyDescent="0.2">
      <c r="B382" s="195"/>
      <c r="C382" s="196"/>
      <c r="D382" s="188" t="s">
        <v>158</v>
      </c>
      <c r="E382" s="197" t="s">
        <v>19</v>
      </c>
      <c r="F382" s="198" t="s">
        <v>299</v>
      </c>
      <c r="G382" s="196"/>
      <c r="H382" s="197" t="s">
        <v>19</v>
      </c>
      <c r="I382" s="199"/>
      <c r="J382" s="196"/>
      <c r="K382" s="196"/>
      <c r="L382" s="200"/>
      <c r="M382" s="201"/>
      <c r="N382" s="202"/>
      <c r="O382" s="202"/>
      <c r="P382" s="202"/>
      <c r="Q382" s="202"/>
      <c r="R382" s="202"/>
      <c r="S382" s="202"/>
      <c r="T382" s="203"/>
      <c r="AT382" s="204" t="s">
        <v>158</v>
      </c>
      <c r="AU382" s="204" t="s">
        <v>82</v>
      </c>
      <c r="AV382" s="13" t="s">
        <v>80</v>
      </c>
      <c r="AW382" s="13" t="s">
        <v>33</v>
      </c>
      <c r="AX382" s="13" t="s">
        <v>72</v>
      </c>
      <c r="AY382" s="204" t="s">
        <v>138</v>
      </c>
    </row>
    <row r="383" spans="1:65" s="14" customFormat="1" x14ac:dyDescent="0.2">
      <c r="B383" s="205"/>
      <c r="C383" s="206"/>
      <c r="D383" s="188" t="s">
        <v>158</v>
      </c>
      <c r="E383" s="207" t="s">
        <v>19</v>
      </c>
      <c r="F383" s="208" t="s">
        <v>526</v>
      </c>
      <c r="G383" s="206"/>
      <c r="H383" s="209">
        <v>1</v>
      </c>
      <c r="I383" s="210"/>
      <c r="J383" s="206"/>
      <c r="K383" s="206"/>
      <c r="L383" s="211"/>
      <c r="M383" s="212"/>
      <c r="N383" s="213"/>
      <c r="O383" s="213"/>
      <c r="P383" s="213"/>
      <c r="Q383" s="213"/>
      <c r="R383" s="213"/>
      <c r="S383" s="213"/>
      <c r="T383" s="214"/>
      <c r="AT383" s="215" t="s">
        <v>158</v>
      </c>
      <c r="AU383" s="215" t="s">
        <v>82</v>
      </c>
      <c r="AV383" s="14" t="s">
        <v>82</v>
      </c>
      <c r="AW383" s="14" t="s">
        <v>33</v>
      </c>
      <c r="AX383" s="14" t="s">
        <v>80</v>
      </c>
      <c r="AY383" s="215" t="s">
        <v>138</v>
      </c>
    </row>
    <row r="384" spans="1:65" s="2" customFormat="1" ht="24.15" customHeight="1" x14ac:dyDescent="0.2">
      <c r="A384" s="36"/>
      <c r="B384" s="37"/>
      <c r="C384" s="227" t="s">
        <v>527</v>
      </c>
      <c r="D384" s="227" t="s">
        <v>302</v>
      </c>
      <c r="E384" s="228" t="s">
        <v>528</v>
      </c>
      <c r="F384" s="229" t="s">
        <v>529</v>
      </c>
      <c r="G384" s="230" t="s">
        <v>144</v>
      </c>
      <c r="H384" s="231">
        <v>1</v>
      </c>
      <c r="I384" s="232">
        <v>4170</v>
      </c>
      <c r="J384" s="233">
        <f>ROUND(I384*H384,2)</f>
        <v>4170</v>
      </c>
      <c r="K384" s="229" t="s">
        <v>145</v>
      </c>
      <c r="L384" s="234"/>
      <c r="M384" s="235" t="s">
        <v>19</v>
      </c>
      <c r="N384" s="236" t="s">
        <v>43</v>
      </c>
      <c r="O384" s="66"/>
      <c r="P384" s="184">
        <f>O384*H384</f>
        <v>0</v>
      </c>
      <c r="Q384" s="184">
        <v>1.7500000000000002E-2</v>
      </c>
      <c r="R384" s="184">
        <f>Q384*H384</f>
        <v>1.7500000000000002E-2</v>
      </c>
      <c r="S384" s="184">
        <v>0</v>
      </c>
      <c r="T384" s="185">
        <f>S384*H384</f>
        <v>0</v>
      </c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R384" s="186" t="s">
        <v>428</v>
      </c>
      <c r="AT384" s="186" t="s">
        <v>302</v>
      </c>
      <c r="AU384" s="186" t="s">
        <v>82</v>
      </c>
      <c r="AY384" s="19" t="s">
        <v>138</v>
      </c>
      <c r="BE384" s="187">
        <f>IF(N384="základní",J384,0)</f>
        <v>4170</v>
      </c>
      <c r="BF384" s="187">
        <f>IF(N384="snížená",J384,0)</f>
        <v>0</v>
      </c>
      <c r="BG384" s="187">
        <f>IF(N384="zákl. přenesená",J384,0)</f>
        <v>0</v>
      </c>
      <c r="BH384" s="187">
        <f>IF(N384="sníž. přenesená",J384,0)</f>
        <v>0</v>
      </c>
      <c r="BI384" s="187">
        <f>IF(N384="nulová",J384,0)</f>
        <v>0</v>
      </c>
      <c r="BJ384" s="19" t="s">
        <v>80</v>
      </c>
      <c r="BK384" s="187">
        <f>ROUND(I384*H384,2)</f>
        <v>4170</v>
      </c>
      <c r="BL384" s="19" t="s">
        <v>313</v>
      </c>
      <c r="BM384" s="186" t="s">
        <v>530</v>
      </c>
    </row>
    <row r="385" spans="1:65" s="2" customFormat="1" ht="19.2" x14ac:dyDescent="0.2">
      <c r="A385" s="36"/>
      <c r="B385" s="37"/>
      <c r="C385" s="38"/>
      <c r="D385" s="188" t="s">
        <v>148</v>
      </c>
      <c r="E385" s="38"/>
      <c r="F385" s="189" t="s">
        <v>529</v>
      </c>
      <c r="G385" s="38"/>
      <c r="H385" s="38"/>
      <c r="I385" s="190"/>
      <c r="J385" s="38"/>
      <c r="K385" s="38"/>
      <c r="L385" s="41"/>
      <c r="M385" s="191"/>
      <c r="N385" s="192"/>
      <c r="O385" s="66"/>
      <c r="P385" s="66"/>
      <c r="Q385" s="66"/>
      <c r="R385" s="66"/>
      <c r="S385" s="66"/>
      <c r="T385" s="67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T385" s="19" t="s">
        <v>148</v>
      </c>
      <c r="AU385" s="19" t="s">
        <v>82</v>
      </c>
    </row>
    <row r="386" spans="1:65" s="2" customFormat="1" ht="16.5" customHeight="1" x14ac:dyDescent="0.2">
      <c r="A386" s="36"/>
      <c r="B386" s="37"/>
      <c r="C386" s="175" t="s">
        <v>531</v>
      </c>
      <c r="D386" s="175" t="s">
        <v>141</v>
      </c>
      <c r="E386" s="176" t="s">
        <v>532</v>
      </c>
      <c r="F386" s="177" t="s">
        <v>533</v>
      </c>
      <c r="G386" s="178" t="s">
        <v>144</v>
      </c>
      <c r="H386" s="179">
        <v>21</v>
      </c>
      <c r="I386" s="180">
        <v>145</v>
      </c>
      <c r="J386" s="181">
        <f>ROUND(I386*H386,2)</f>
        <v>3045</v>
      </c>
      <c r="K386" s="177" t="s">
        <v>145</v>
      </c>
      <c r="L386" s="41"/>
      <c r="M386" s="182" t="s">
        <v>19</v>
      </c>
      <c r="N386" s="183" t="s">
        <v>43</v>
      </c>
      <c r="O386" s="66"/>
      <c r="P386" s="184">
        <f>O386*H386</f>
        <v>0</v>
      </c>
      <c r="Q386" s="184">
        <v>0</v>
      </c>
      <c r="R386" s="184">
        <f>Q386*H386</f>
        <v>0</v>
      </c>
      <c r="S386" s="184">
        <v>0</v>
      </c>
      <c r="T386" s="185">
        <f>S386*H386</f>
        <v>0</v>
      </c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R386" s="186" t="s">
        <v>313</v>
      </c>
      <c r="AT386" s="186" t="s">
        <v>141</v>
      </c>
      <c r="AU386" s="186" t="s">
        <v>82</v>
      </c>
      <c r="AY386" s="19" t="s">
        <v>138</v>
      </c>
      <c r="BE386" s="187">
        <f>IF(N386="základní",J386,0)</f>
        <v>3045</v>
      </c>
      <c r="BF386" s="187">
        <f>IF(N386="snížená",J386,0)</f>
        <v>0</v>
      </c>
      <c r="BG386" s="187">
        <f>IF(N386="zákl. přenesená",J386,0)</f>
        <v>0</v>
      </c>
      <c r="BH386" s="187">
        <f>IF(N386="sníž. přenesená",J386,0)</f>
        <v>0</v>
      </c>
      <c r="BI386" s="187">
        <f>IF(N386="nulová",J386,0)</f>
        <v>0</v>
      </c>
      <c r="BJ386" s="19" t="s">
        <v>80</v>
      </c>
      <c r="BK386" s="187">
        <f>ROUND(I386*H386,2)</f>
        <v>3045</v>
      </c>
      <c r="BL386" s="19" t="s">
        <v>313</v>
      </c>
      <c r="BM386" s="186" t="s">
        <v>534</v>
      </c>
    </row>
    <row r="387" spans="1:65" s="2" customFormat="1" x14ac:dyDescent="0.2">
      <c r="A387" s="36"/>
      <c r="B387" s="37"/>
      <c r="C387" s="38"/>
      <c r="D387" s="188" t="s">
        <v>148</v>
      </c>
      <c r="E387" s="38"/>
      <c r="F387" s="189" t="s">
        <v>535</v>
      </c>
      <c r="G387" s="38"/>
      <c r="H387" s="38"/>
      <c r="I387" s="190"/>
      <c r="J387" s="38"/>
      <c r="K387" s="38"/>
      <c r="L387" s="41"/>
      <c r="M387" s="191"/>
      <c r="N387" s="192"/>
      <c r="O387" s="66"/>
      <c r="P387" s="66"/>
      <c r="Q387" s="66"/>
      <c r="R387" s="66"/>
      <c r="S387" s="66"/>
      <c r="T387" s="67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T387" s="19" t="s">
        <v>148</v>
      </c>
      <c r="AU387" s="19" t="s">
        <v>82</v>
      </c>
    </row>
    <row r="388" spans="1:65" s="2" customFormat="1" x14ac:dyDescent="0.2">
      <c r="A388" s="36"/>
      <c r="B388" s="37"/>
      <c r="C388" s="38"/>
      <c r="D388" s="193" t="s">
        <v>150</v>
      </c>
      <c r="E388" s="38"/>
      <c r="F388" s="194" t="s">
        <v>536</v>
      </c>
      <c r="G388" s="38"/>
      <c r="H388" s="38"/>
      <c r="I388" s="190"/>
      <c r="J388" s="38"/>
      <c r="K388" s="38"/>
      <c r="L388" s="41"/>
      <c r="M388" s="191"/>
      <c r="N388" s="192"/>
      <c r="O388" s="66"/>
      <c r="P388" s="66"/>
      <c r="Q388" s="66"/>
      <c r="R388" s="66"/>
      <c r="S388" s="66"/>
      <c r="T388" s="67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T388" s="19" t="s">
        <v>150</v>
      </c>
      <c r="AU388" s="19" t="s">
        <v>82</v>
      </c>
    </row>
    <row r="389" spans="1:65" s="13" customFormat="1" x14ac:dyDescent="0.2">
      <c r="B389" s="195"/>
      <c r="C389" s="196"/>
      <c r="D389" s="188" t="s">
        <v>158</v>
      </c>
      <c r="E389" s="197" t="s">
        <v>19</v>
      </c>
      <c r="F389" s="198" t="s">
        <v>435</v>
      </c>
      <c r="G389" s="196"/>
      <c r="H389" s="197" t="s">
        <v>19</v>
      </c>
      <c r="I389" s="199"/>
      <c r="J389" s="196"/>
      <c r="K389" s="196"/>
      <c r="L389" s="200"/>
      <c r="M389" s="201"/>
      <c r="N389" s="202"/>
      <c r="O389" s="202"/>
      <c r="P389" s="202"/>
      <c r="Q389" s="202"/>
      <c r="R389" s="202"/>
      <c r="S389" s="202"/>
      <c r="T389" s="203"/>
      <c r="AT389" s="204" t="s">
        <v>158</v>
      </c>
      <c r="AU389" s="204" t="s">
        <v>82</v>
      </c>
      <c r="AV389" s="13" t="s">
        <v>80</v>
      </c>
      <c r="AW389" s="13" t="s">
        <v>33</v>
      </c>
      <c r="AX389" s="13" t="s">
        <v>72</v>
      </c>
      <c r="AY389" s="204" t="s">
        <v>138</v>
      </c>
    </row>
    <row r="390" spans="1:65" s="14" customFormat="1" x14ac:dyDescent="0.2">
      <c r="B390" s="205"/>
      <c r="C390" s="206"/>
      <c r="D390" s="188" t="s">
        <v>158</v>
      </c>
      <c r="E390" s="207" t="s">
        <v>19</v>
      </c>
      <c r="F390" s="208" t="s">
        <v>537</v>
      </c>
      <c r="G390" s="206"/>
      <c r="H390" s="209">
        <v>4</v>
      </c>
      <c r="I390" s="210"/>
      <c r="J390" s="206"/>
      <c r="K390" s="206"/>
      <c r="L390" s="211"/>
      <c r="M390" s="212"/>
      <c r="N390" s="213"/>
      <c r="O390" s="213"/>
      <c r="P390" s="213"/>
      <c r="Q390" s="213"/>
      <c r="R390" s="213"/>
      <c r="S390" s="213"/>
      <c r="T390" s="214"/>
      <c r="AT390" s="215" t="s">
        <v>158</v>
      </c>
      <c r="AU390" s="215" t="s">
        <v>82</v>
      </c>
      <c r="AV390" s="14" t="s">
        <v>82</v>
      </c>
      <c r="AW390" s="14" t="s">
        <v>33</v>
      </c>
      <c r="AX390" s="14" t="s">
        <v>72</v>
      </c>
      <c r="AY390" s="215" t="s">
        <v>138</v>
      </c>
    </row>
    <row r="391" spans="1:65" s="14" customFormat="1" x14ac:dyDescent="0.2">
      <c r="B391" s="205"/>
      <c r="C391" s="206"/>
      <c r="D391" s="188" t="s">
        <v>158</v>
      </c>
      <c r="E391" s="207" t="s">
        <v>19</v>
      </c>
      <c r="F391" s="208" t="s">
        <v>538</v>
      </c>
      <c r="G391" s="206"/>
      <c r="H391" s="209">
        <v>1</v>
      </c>
      <c r="I391" s="210"/>
      <c r="J391" s="206"/>
      <c r="K391" s="206"/>
      <c r="L391" s="211"/>
      <c r="M391" s="212"/>
      <c r="N391" s="213"/>
      <c r="O391" s="213"/>
      <c r="P391" s="213"/>
      <c r="Q391" s="213"/>
      <c r="R391" s="213"/>
      <c r="S391" s="213"/>
      <c r="T391" s="214"/>
      <c r="AT391" s="215" t="s">
        <v>158</v>
      </c>
      <c r="AU391" s="215" t="s">
        <v>82</v>
      </c>
      <c r="AV391" s="14" t="s">
        <v>82</v>
      </c>
      <c r="AW391" s="14" t="s">
        <v>33</v>
      </c>
      <c r="AX391" s="14" t="s">
        <v>72</v>
      </c>
      <c r="AY391" s="215" t="s">
        <v>138</v>
      </c>
    </row>
    <row r="392" spans="1:65" s="14" customFormat="1" x14ac:dyDescent="0.2">
      <c r="B392" s="205"/>
      <c r="C392" s="206"/>
      <c r="D392" s="188" t="s">
        <v>158</v>
      </c>
      <c r="E392" s="207" t="s">
        <v>19</v>
      </c>
      <c r="F392" s="208" t="s">
        <v>539</v>
      </c>
      <c r="G392" s="206"/>
      <c r="H392" s="209">
        <v>1</v>
      </c>
      <c r="I392" s="210"/>
      <c r="J392" s="206"/>
      <c r="K392" s="206"/>
      <c r="L392" s="211"/>
      <c r="M392" s="212"/>
      <c r="N392" s="213"/>
      <c r="O392" s="213"/>
      <c r="P392" s="213"/>
      <c r="Q392" s="213"/>
      <c r="R392" s="213"/>
      <c r="S392" s="213"/>
      <c r="T392" s="214"/>
      <c r="AT392" s="215" t="s">
        <v>158</v>
      </c>
      <c r="AU392" s="215" t="s">
        <v>82</v>
      </c>
      <c r="AV392" s="14" t="s">
        <v>82</v>
      </c>
      <c r="AW392" s="14" t="s">
        <v>33</v>
      </c>
      <c r="AX392" s="14" t="s">
        <v>72</v>
      </c>
      <c r="AY392" s="215" t="s">
        <v>138</v>
      </c>
    </row>
    <row r="393" spans="1:65" s="13" customFormat="1" x14ac:dyDescent="0.2">
      <c r="B393" s="195"/>
      <c r="C393" s="196"/>
      <c r="D393" s="188" t="s">
        <v>158</v>
      </c>
      <c r="E393" s="197" t="s">
        <v>19</v>
      </c>
      <c r="F393" s="198" t="s">
        <v>299</v>
      </c>
      <c r="G393" s="196"/>
      <c r="H393" s="197" t="s">
        <v>19</v>
      </c>
      <c r="I393" s="199"/>
      <c r="J393" s="196"/>
      <c r="K393" s="196"/>
      <c r="L393" s="200"/>
      <c r="M393" s="201"/>
      <c r="N393" s="202"/>
      <c r="O393" s="202"/>
      <c r="P393" s="202"/>
      <c r="Q393" s="202"/>
      <c r="R393" s="202"/>
      <c r="S393" s="202"/>
      <c r="T393" s="203"/>
      <c r="AT393" s="204" t="s">
        <v>158</v>
      </c>
      <c r="AU393" s="204" t="s">
        <v>82</v>
      </c>
      <c r="AV393" s="13" t="s">
        <v>80</v>
      </c>
      <c r="AW393" s="13" t="s">
        <v>33</v>
      </c>
      <c r="AX393" s="13" t="s">
        <v>72</v>
      </c>
      <c r="AY393" s="204" t="s">
        <v>138</v>
      </c>
    </row>
    <row r="394" spans="1:65" s="14" customFormat="1" x14ac:dyDescent="0.2">
      <c r="B394" s="205"/>
      <c r="C394" s="206"/>
      <c r="D394" s="188" t="s">
        <v>158</v>
      </c>
      <c r="E394" s="207" t="s">
        <v>19</v>
      </c>
      <c r="F394" s="208" t="s">
        <v>540</v>
      </c>
      <c r="G394" s="206"/>
      <c r="H394" s="209">
        <v>7</v>
      </c>
      <c r="I394" s="210"/>
      <c r="J394" s="206"/>
      <c r="K394" s="206"/>
      <c r="L394" s="211"/>
      <c r="M394" s="212"/>
      <c r="N394" s="213"/>
      <c r="O394" s="213"/>
      <c r="P394" s="213"/>
      <c r="Q394" s="213"/>
      <c r="R394" s="213"/>
      <c r="S394" s="213"/>
      <c r="T394" s="214"/>
      <c r="AT394" s="215" t="s">
        <v>158</v>
      </c>
      <c r="AU394" s="215" t="s">
        <v>82</v>
      </c>
      <c r="AV394" s="14" t="s">
        <v>82</v>
      </c>
      <c r="AW394" s="14" t="s">
        <v>33</v>
      </c>
      <c r="AX394" s="14" t="s">
        <v>72</v>
      </c>
      <c r="AY394" s="215" t="s">
        <v>138</v>
      </c>
    </row>
    <row r="395" spans="1:65" s="14" customFormat="1" x14ac:dyDescent="0.2">
      <c r="B395" s="205"/>
      <c r="C395" s="206"/>
      <c r="D395" s="188" t="s">
        <v>158</v>
      </c>
      <c r="E395" s="207" t="s">
        <v>19</v>
      </c>
      <c r="F395" s="208" t="s">
        <v>541</v>
      </c>
      <c r="G395" s="206"/>
      <c r="H395" s="209">
        <v>6</v>
      </c>
      <c r="I395" s="210"/>
      <c r="J395" s="206"/>
      <c r="K395" s="206"/>
      <c r="L395" s="211"/>
      <c r="M395" s="212"/>
      <c r="N395" s="213"/>
      <c r="O395" s="213"/>
      <c r="P395" s="213"/>
      <c r="Q395" s="213"/>
      <c r="R395" s="213"/>
      <c r="S395" s="213"/>
      <c r="T395" s="214"/>
      <c r="AT395" s="215" t="s">
        <v>158</v>
      </c>
      <c r="AU395" s="215" t="s">
        <v>82</v>
      </c>
      <c r="AV395" s="14" t="s">
        <v>82</v>
      </c>
      <c r="AW395" s="14" t="s">
        <v>33</v>
      </c>
      <c r="AX395" s="14" t="s">
        <v>72</v>
      </c>
      <c r="AY395" s="215" t="s">
        <v>138</v>
      </c>
    </row>
    <row r="396" spans="1:65" s="14" customFormat="1" x14ac:dyDescent="0.2">
      <c r="B396" s="205"/>
      <c r="C396" s="206"/>
      <c r="D396" s="188" t="s">
        <v>158</v>
      </c>
      <c r="E396" s="207" t="s">
        <v>19</v>
      </c>
      <c r="F396" s="208" t="s">
        <v>542</v>
      </c>
      <c r="G396" s="206"/>
      <c r="H396" s="209">
        <v>1</v>
      </c>
      <c r="I396" s="210"/>
      <c r="J396" s="206"/>
      <c r="K396" s="206"/>
      <c r="L396" s="211"/>
      <c r="M396" s="212"/>
      <c r="N396" s="213"/>
      <c r="O396" s="213"/>
      <c r="P396" s="213"/>
      <c r="Q396" s="213"/>
      <c r="R396" s="213"/>
      <c r="S396" s="213"/>
      <c r="T396" s="214"/>
      <c r="AT396" s="215" t="s">
        <v>158</v>
      </c>
      <c r="AU396" s="215" t="s">
        <v>82</v>
      </c>
      <c r="AV396" s="14" t="s">
        <v>82</v>
      </c>
      <c r="AW396" s="14" t="s">
        <v>33</v>
      </c>
      <c r="AX396" s="14" t="s">
        <v>72</v>
      </c>
      <c r="AY396" s="215" t="s">
        <v>138</v>
      </c>
    </row>
    <row r="397" spans="1:65" s="14" customFormat="1" x14ac:dyDescent="0.2">
      <c r="B397" s="205"/>
      <c r="C397" s="206"/>
      <c r="D397" s="188" t="s">
        <v>158</v>
      </c>
      <c r="E397" s="207" t="s">
        <v>19</v>
      </c>
      <c r="F397" s="208" t="s">
        <v>543</v>
      </c>
      <c r="G397" s="206"/>
      <c r="H397" s="209">
        <v>1</v>
      </c>
      <c r="I397" s="210"/>
      <c r="J397" s="206"/>
      <c r="K397" s="206"/>
      <c r="L397" s="211"/>
      <c r="M397" s="212"/>
      <c r="N397" s="213"/>
      <c r="O397" s="213"/>
      <c r="P397" s="213"/>
      <c r="Q397" s="213"/>
      <c r="R397" s="213"/>
      <c r="S397" s="213"/>
      <c r="T397" s="214"/>
      <c r="AT397" s="215" t="s">
        <v>158</v>
      </c>
      <c r="AU397" s="215" t="s">
        <v>82</v>
      </c>
      <c r="AV397" s="14" t="s">
        <v>82</v>
      </c>
      <c r="AW397" s="14" t="s">
        <v>33</v>
      </c>
      <c r="AX397" s="14" t="s">
        <v>72</v>
      </c>
      <c r="AY397" s="215" t="s">
        <v>138</v>
      </c>
    </row>
    <row r="398" spans="1:65" s="15" customFormat="1" x14ac:dyDescent="0.2">
      <c r="B398" s="216"/>
      <c r="C398" s="217"/>
      <c r="D398" s="188" t="s">
        <v>158</v>
      </c>
      <c r="E398" s="218" t="s">
        <v>19</v>
      </c>
      <c r="F398" s="219" t="s">
        <v>214</v>
      </c>
      <c r="G398" s="217"/>
      <c r="H398" s="220">
        <v>21</v>
      </c>
      <c r="I398" s="221"/>
      <c r="J398" s="217"/>
      <c r="K398" s="217"/>
      <c r="L398" s="222"/>
      <c r="M398" s="223"/>
      <c r="N398" s="224"/>
      <c r="O398" s="224"/>
      <c r="P398" s="224"/>
      <c r="Q398" s="224"/>
      <c r="R398" s="224"/>
      <c r="S398" s="224"/>
      <c r="T398" s="225"/>
      <c r="AT398" s="226" t="s">
        <v>158</v>
      </c>
      <c r="AU398" s="226" t="s">
        <v>82</v>
      </c>
      <c r="AV398" s="15" t="s">
        <v>146</v>
      </c>
      <c r="AW398" s="15" t="s">
        <v>33</v>
      </c>
      <c r="AX398" s="15" t="s">
        <v>80</v>
      </c>
      <c r="AY398" s="226" t="s">
        <v>138</v>
      </c>
    </row>
    <row r="399" spans="1:65" s="2" customFormat="1" ht="16.5" customHeight="1" x14ac:dyDescent="0.2">
      <c r="A399" s="36"/>
      <c r="B399" s="37"/>
      <c r="C399" s="227" t="s">
        <v>544</v>
      </c>
      <c r="D399" s="227" t="s">
        <v>302</v>
      </c>
      <c r="E399" s="228" t="s">
        <v>545</v>
      </c>
      <c r="F399" s="229" t="s">
        <v>546</v>
      </c>
      <c r="G399" s="230" t="s">
        <v>144</v>
      </c>
      <c r="H399" s="231">
        <v>21</v>
      </c>
      <c r="I399" s="232">
        <v>506</v>
      </c>
      <c r="J399" s="233">
        <f>ROUND(I399*H399,2)</f>
        <v>10626</v>
      </c>
      <c r="K399" s="229" t="s">
        <v>19</v>
      </c>
      <c r="L399" s="234"/>
      <c r="M399" s="235" t="s">
        <v>19</v>
      </c>
      <c r="N399" s="236" t="s">
        <v>43</v>
      </c>
      <c r="O399" s="66"/>
      <c r="P399" s="184">
        <f>O399*H399</f>
        <v>0</v>
      </c>
      <c r="Q399" s="184">
        <v>2.5999999999999999E-3</v>
      </c>
      <c r="R399" s="184">
        <f>Q399*H399</f>
        <v>5.4599999999999996E-2</v>
      </c>
      <c r="S399" s="184">
        <v>0</v>
      </c>
      <c r="T399" s="185">
        <f>S399*H399</f>
        <v>0</v>
      </c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R399" s="186" t="s">
        <v>428</v>
      </c>
      <c r="AT399" s="186" t="s">
        <v>302</v>
      </c>
      <c r="AU399" s="186" t="s">
        <v>82</v>
      </c>
      <c r="AY399" s="19" t="s">
        <v>138</v>
      </c>
      <c r="BE399" s="187">
        <f>IF(N399="základní",J399,0)</f>
        <v>10626</v>
      </c>
      <c r="BF399" s="187">
        <f>IF(N399="snížená",J399,0)</f>
        <v>0</v>
      </c>
      <c r="BG399" s="187">
        <f>IF(N399="zákl. přenesená",J399,0)</f>
        <v>0</v>
      </c>
      <c r="BH399" s="187">
        <f>IF(N399="sníž. přenesená",J399,0)</f>
        <v>0</v>
      </c>
      <c r="BI399" s="187">
        <f>IF(N399="nulová",J399,0)</f>
        <v>0</v>
      </c>
      <c r="BJ399" s="19" t="s">
        <v>80</v>
      </c>
      <c r="BK399" s="187">
        <f>ROUND(I399*H399,2)</f>
        <v>10626</v>
      </c>
      <c r="BL399" s="19" t="s">
        <v>313</v>
      </c>
      <c r="BM399" s="186" t="s">
        <v>547</v>
      </c>
    </row>
    <row r="400" spans="1:65" s="2" customFormat="1" x14ac:dyDescent="0.2">
      <c r="A400" s="36"/>
      <c r="B400" s="37"/>
      <c r="C400" s="38"/>
      <c r="D400" s="188" t="s">
        <v>148</v>
      </c>
      <c r="E400" s="38"/>
      <c r="F400" s="189" t="s">
        <v>546</v>
      </c>
      <c r="G400" s="38"/>
      <c r="H400" s="38"/>
      <c r="I400" s="190"/>
      <c r="J400" s="38"/>
      <c r="K400" s="38"/>
      <c r="L400" s="41"/>
      <c r="M400" s="191"/>
      <c r="N400" s="192"/>
      <c r="O400" s="66"/>
      <c r="P400" s="66"/>
      <c r="Q400" s="66"/>
      <c r="R400" s="66"/>
      <c r="S400" s="66"/>
      <c r="T400" s="67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T400" s="19" t="s">
        <v>148</v>
      </c>
      <c r="AU400" s="19" t="s">
        <v>82</v>
      </c>
    </row>
    <row r="401" spans="1:65" s="2" customFormat="1" ht="16.5" customHeight="1" x14ac:dyDescent="0.2">
      <c r="A401" s="36"/>
      <c r="B401" s="37"/>
      <c r="C401" s="175" t="s">
        <v>548</v>
      </c>
      <c r="D401" s="175" t="s">
        <v>141</v>
      </c>
      <c r="E401" s="176" t="s">
        <v>549</v>
      </c>
      <c r="F401" s="177" t="s">
        <v>550</v>
      </c>
      <c r="G401" s="178" t="s">
        <v>144</v>
      </c>
      <c r="H401" s="179">
        <v>59</v>
      </c>
      <c r="I401" s="180">
        <v>116</v>
      </c>
      <c r="J401" s="181">
        <f>ROUND(I401*H401,2)</f>
        <v>6844</v>
      </c>
      <c r="K401" s="177" t="s">
        <v>145</v>
      </c>
      <c r="L401" s="41"/>
      <c r="M401" s="182" t="s">
        <v>19</v>
      </c>
      <c r="N401" s="183" t="s">
        <v>43</v>
      </c>
      <c r="O401" s="66"/>
      <c r="P401" s="184">
        <f>O401*H401</f>
        <v>0</v>
      </c>
      <c r="Q401" s="184">
        <v>0</v>
      </c>
      <c r="R401" s="184">
        <f>Q401*H401</f>
        <v>0</v>
      </c>
      <c r="S401" s="184">
        <v>0</v>
      </c>
      <c r="T401" s="185">
        <f>S401*H401</f>
        <v>0</v>
      </c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R401" s="186" t="s">
        <v>313</v>
      </c>
      <c r="AT401" s="186" t="s">
        <v>141</v>
      </c>
      <c r="AU401" s="186" t="s">
        <v>82</v>
      </c>
      <c r="AY401" s="19" t="s">
        <v>138</v>
      </c>
      <c r="BE401" s="187">
        <f>IF(N401="základní",J401,0)</f>
        <v>6844</v>
      </c>
      <c r="BF401" s="187">
        <f>IF(N401="snížená",J401,0)</f>
        <v>0</v>
      </c>
      <c r="BG401" s="187">
        <f>IF(N401="zákl. přenesená",J401,0)</f>
        <v>0</v>
      </c>
      <c r="BH401" s="187">
        <f>IF(N401="sníž. přenesená",J401,0)</f>
        <v>0</v>
      </c>
      <c r="BI401" s="187">
        <f>IF(N401="nulová",J401,0)</f>
        <v>0</v>
      </c>
      <c r="BJ401" s="19" t="s">
        <v>80</v>
      </c>
      <c r="BK401" s="187">
        <f>ROUND(I401*H401,2)</f>
        <v>6844</v>
      </c>
      <c r="BL401" s="19" t="s">
        <v>313</v>
      </c>
      <c r="BM401" s="186" t="s">
        <v>551</v>
      </c>
    </row>
    <row r="402" spans="1:65" s="2" customFormat="1" x14ac:dyDescent="0.2">
      <c r="A402" s="36"/>
      <c r="B402" s="37"/>
      <c r="C402" s="38"/>
      <c r="D402" s="188" t="s">
        <v>148</v>
      </c>
      <c r="E402" s="38"/>
      <c r="F402" s="189" t="s">
        <v>552</v>
      </c>
      <c r="G402" s="38"/>
      <c r="H402" s="38"/>
      <c r="I402" s="190"/>
      <c r="J402" s="38"/>
      <c r="K402" s="38"/>
      <c r="L402" s="41"/>
      <c r="M402" s="191"/>
      <c r="N402" s="192"/>
      <c r="O402" s="66"/>
      <c r="P402" s="66"/>
      <c r="Q402" s="66"/>
      <c r="R402" s="66"/>
      <c r="S402" s="66"/>
      <c r="T402" s="67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T402" s="19" t="s">
        <v>148</v>
      </c>
      <c r="AU402" s="19" t="s">
        <v>82</v>
      </c>
    </row>
    <row r="403" spans="1:65" s="2" customFormat="1" x14ac:dyDescent="0.2">
      <c r="A403" s="36"/>
      <c r="B403" s="37"/>
      <c r="C403" s="38"/>
      <c r="D403" s="193" t="s">
        <v>150</v>
      </c>
      <c r="E403" s="38"/>
      <c r="F403" s="194" t="s">
        <v>553</v>
      </c>
      <c r="G403" s="38"/>
      <c r="H403" s="38"/>
      <c r="I403" s="190"/>
      <c r="J403" s="38"/>
      <c r="K403" s="38"/>
      <c r="L403" s="41"/>
      <c r="M403" s="191"/>
      <c r="N403" s="192"/>
      <c r="O403" s="66"/>
      <c r="P403" s="66"/>
      <c r="Q403" s="66"/>
      <c r="R403" s="66"/>
      <c r="S403" s="66"/>
      <c r="T403" s="67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T403" s="19" t="s">
        <v>150</v>
      </c>
      <c r="AU403" s="19" t="s">
        <v>82</v>
      </c>
    </row>
    <row r="404" spans="1:65" s="13" customFormat="1" x14ac:dyDescent="0.2">
      <c r="B404" s="195"/>
      <c r="C404" s="196"/>
      <c r="D404" s="188" t="s">
        <v>158</v>
      </c>
      <c r="E404" s="197" t="s">
        <v>19</v>
      </c>
      <c r="F404" s="198" t="s">
        <v>435</v>
      </c>
      <c r="G404" s="196"/>
      <c r="H404" s="197" t="s">
        <v>19</v>
      </c>
      <c r="I404" s="199"/>
      <c r="J404" s="196"/>
      <c r="K404" s="196"/>
      <c r="L404" s="200"/>
      <c r="M404" s="201"/>
      <c r="N404" s="202"/>
      <c r="O404" s="202"/>
      <c r="P404" s="202"/>
      <c r="Q404" s="202"/>
      <c r="R404" s="202"/>
      <c r="S404" s="202"/>
      <c r="T404" s="203"/>
      <c r="AT404" s="204" t="s">
        <v>158</v>
      </c>
      <c r="AU404" s="204" t="s">
        <v>82</v>
      </c>
      <c r="AV404" s="13" t="s">
        <v>80</v>
      </c>
      <c r="AW404" s="13" t="s">
        <v>33</v>
      </c>
      <c r="AX404" s="13" t="s">
        <v>72</v>
      </c>
      <c r="AY404" s="204" t="s">
        <v>138</v>
      </c>
    </row>
    <row r="405" spans="1:65" s="14" customFormat="1" x14ac:dyDescent="0.2">
      <c r="B405" s="205"/>
      <c r="C405" s="206"/>
      <c r="D405" s="188" t="s">
        <v>158</v>
      </c>
      <c r="E405" s="207" t="s">
        <v>19</v>
      </c>
      <c r="F405" s="208" t="s">
        <v>537</v>
      </c>
      <c r="G405" s="206"/>
      <c r="H405" s="209">
        <v>4</v>
      </c>
      <c r="I405" s="210"/>
      <c r="J405" s="206"/>
      <c r="K405" s="206"/>
      <c r="L405" s="211"/>
      <c r="M405" s="212"/>
      <c r="N405" s="213"/>
      <c r="O405" s="213"/>
      <c r="P405" s="213"/>
      <c r="Q405" s="213"/>
      <c r="R405" s="213"/>
      <c r="S405" s="213"/>
      <c r="T405" s="214"/>
      <c r="AT405" s="215" t="s">
        <v>158</v>
      </c>
      <c r="AU405" s="215" t="s">
        <v>82</v>
      </c>
      <c r="AV405" s="14" t="s">
        <v>82</v>
      </c>
      <c r="AW405" s="14" t="s">
        <v>33</v>
      </c>
      <c r="AX405" s="14" t="s">
        <v>72</v>
      </c>
      <c r="AY405" s="215" t="s">
        <v>138</v>
      </c>
    </row>
    <row r="406" spans="1:65" s="14" customFormat="1" x14ac:dyDescent="0.2">
      <c r="B406" s="205"/>
      <c r="C406" s="206"/>
      <c r="D406" s="188" t="s">
        <v>158</v>
      </c>
      <c r="E406" s="207" t="s">
        <v>19</v>
      </c>
      <c r="F406" s="208" t="s">
        <v>554</v>
      </c>
      <c r="G406" s="206"/>
      <c r="H406" s="209">
        <v>1</v>
      </c>
      <c r="I406" s="210"/>
      <c r="J406" s="206"/>
      <c r="K406" s="206"/>
      <c r="L406" s="211"/>
      <c r="M406" s="212"/>
      <c r="N406" s="213"/>
      <c r="O406" s="213"/>
      <c r="P406" s="213"/>
      <c r="Q406" s="213"/>
      <c r="R406" s="213"/>
      <c r="S406" s="213"/>
      <c r="T406" s="214"/>
      <c r="AT406" s="215" t="s">
        <v>158</v>
      </c>
      <c r="AU406" s="215" t="s">
        <v>82</v>
      </c>
      <c r="AV406" s="14" t="s">
        <v>82</v>
      </c>
      <c r="AW406" s="14" t="s">
        <v>33</v>
      </c>
      <c r="AX406" s="14" t="s">
        <v>72</v>
      </c>
      <c r="AY406" s="215" t="s">
        <v>138</v>
      </c>
    </row>
    <row r="407" spans="1:65" s="14" customFormat="1" x14ac:dyDescent="0.2">
      <c r="B407" s="205"/>
      <c r="C407" s="206"/>
      <c r="D407" s="188" t="s">
        <v>158</v>
      </c>
      <c r="E407" s="207" t="s">
        <v>19</v>
      </c>
      <c r="F407" s="208" t="s">
        <v>555</v>
      </c>
      <c r="G407" s="206"/>
      <c r="H407" s="209">
        <v>5</v>
      </c>
      <c r="I407" s="210"/>
      <c r="J407" s="206"/>
      <c r="K407" s="206"/>
      <c r="L407" s="211"/>
      <c r="M407" s="212"/>
      <c r="N407" s="213"/>
      <c r="O407" s="213"/>
      <c r="P407" s="213"/>
      <c r="Q407" s="213"/>
      <c r="R407" s="213"/>
      <c r="S407" s="213"/>
      <c r="T407" s="214"/>
      <c r="AT407" s="215" t="s">
        <v>158</v>
      </c>
      <c r="AU407" s="215" t="s">
        <v>82</v>
      </c>
      <c r="AV407" s="14" t="s">
        <v>82</v>
      </c>
      <c r="AW407" s="14" t="s">
        <v>33</v>
      </c>
      <c r="AX407" s="14" t="s">
        <v>72</v>
      </c>
      <c r="AY407" s="215" t="s">
        <v>138</v>
      </c>
    </row>
    <row r="408" spans="1:65" s="14" customFormat="1" x14ac:dyDescent="0.2">
      <c r="B408" s="205"/>
      <c r="C408" s="206"/>
      <c r="D408" s="188" t="s">
        <v>158</v>
      </c>
      <c r="E408" s="207" t="s">
        <v>19</v>
      </c>
      <c r="F408" s="208" t="s">
        <v>556</v>
      </c>
      <c r="G408" s="206"/>
      <c r="H408" s="209">
        <v>4</v>
      </c>
      <c r="I408" s="210"/>
      <c r="J408" s="206"/>
      <c r="K408" s="206"/>
      <c r="L408" s="211"/>
      <c r="M408" s="212"/>
      <c r="N408" s="213"/>
      <c r="O408" s="213"/>
      <c r="P408" s="213"/>
      <c r="Q408" s="213"/>
      <c r="R408" s="213"/>
      <c r="S408" s="213"/>
      <c r="T408" s="214"/>
      <c r="AT408" s="215" t="s">
        <v>158</v>
      </c>
      <c r="AU408" s="215" t="s">
        <v>82</v>
      </c>
      <c r="AV408" s="14" t="s">
        <v>82</v>
      </c>
      <c r="AW408" s="14" t="s">
        <v>33</v>
      </c>
      <c r="AX408" s="14" t="s">
        <v>72</v>
      </c>
      <c r="AY408" s="215" t="s">
        <v>138</v>
      </c>
    </row>
    <row r="409" spans="1:65" s="14" customFormat="1" x14ac:dyDescent="0.2">
      <c r="B409" s="205"/>
      <c r="C409" s="206"/>
      <c r="D409" s="188" t="s">
        <v>158</v>
      </c>
      <c r="E409" s="207" t="s">
        <v>19</v>
      </c>
      <c r="F409" s="208" t="s">
        <v>557</v>
      </c>
      <c r="G409" s="206"/>
      <c r="H409" s="209">
        <v>2</v>
      </c>
      <c r="I409" s="210"/>
      <c r="J409" s="206"/>
      <c r="K409" s="206"/>
      <c r="L409" s="211"/>
      <c r="M409" s="212"/>
      <c r="N409" s="213"/>
      <c r="O409" s="213"/>
      <c r="P409" s="213"/>
      <c r="Q409" s="213"/>
      <c r="R409" s="213"/>
      <c r="S409" s="213"/>
      <c r="T409" s="214"/>
      <c r="AT409" s="215" t="s">
        <v>158</v>
      </c>
      <c r="AU409" s="215" t="s">
        <v>82</v>
      </c>
      <c r="AV409" s="14" t="s">
        <v>82</v>
      </c>
      <c r="AW409" s="14" t="s">
        <v>33</v>
      </c>
      <c r="AX409" s="14" t="s">
        <v>72</v>
      </c>
      <c r="AY409" s="215" t="s">
        <v>138</v>
      </c>
    </row>
    <row r="410" spans="1:65" s="14" customFormat="1" x14ac:dyDescent="0.2">
      <c r="B410" s="205"/>
      <c r="C410" s="206"/>
      <c r="D410" s="188" t="s">
        <v>158</v>
      </c>
      <c r="E410" s="207" t="s">
        <v>19</v>
      </c>
      <c r="F410" s="208" t="s">
        <v>558</v>
      </c>
      <c r="G410" s="206"/>
      <c r="H410" s="209">
        <v>4</v>
      </c>
      <c r="I410" s="210"/>
      <c r="J410" s="206"/>
      <c r="K410" s="206"/>
      <c r="L410" s="211"/>
      <c r="M410" s="212"/>
      <c r="N410" s="213"/>
      <c r="O410" s="213"/>
      <c r="P410" s="213"/>
      <c r="Q410" s="213"/>
      <c r="R410" s="213"/>
      <c r="S410" s="213"/>
      <c r="T410" s="214"/>
      <c r="AT410" s="215" t="s">
        <v>158</v>
      </c>
      <c r="AU410" s="215" t="s">
        <v>82</v>
      </c>
      <c r="AV410" s="14" t="s">
        <v>82</v>
      </c>
      <c r="AW410" s="14" t="s">
        <v>33</v>
      </c>
      <c r="AX410" s="14" t="s">
        <v>72</v>
      </c>
      <c r="AY410" s="215" t="s">
        <v>138</v>
      </c>
    </row>
    <row r="411" spans="1:65" s="14" customFormat="1" x14ac:dyDescent="0.2">
      <c r="B411" s="205"/>
      <c r="C411" s="206"/>
      <c r="D411" s="188" t="s">
        <v>158</v>
      </c>
      <c r="E411" s="207" t="s">
        <v>19</v>
      </c>
      <c r="F411" s="208" t="s">
        <v>559</v>
      </c>
      <c r="G411" s="206"/>
      <c r="H411" s="209">
        <v>1</v>
      </c>
      <c r="I411" s="210"/>
      <c r="J411" s="206"/>
      <c r="K411" s="206"/>
      <c r="L411" s="211"/>
      <c r="M411" s="212"/>
      <c r="N411" s="213"/>
      <c r="O411" s="213"/>
      <c r="P411" s="213"/>
      <c r="Q411" s="213"/>
      <c r="R411" s="213"/>
      <c r="S411" s="213"/>
      <c r="T411" s="214"/>
      <c r="AT411" s="215" t="s">
        <v>158</v>
      </c>
      <c r="AU411" s="215" t="s">
        <v>82</v>
      </c>
      <c r="AV411" s="14" t="s">
        <v>82</v>
      </c>
      <c r="AW411" s="14" t="s">
        <v>33</v>
      </c>
      <c r="AX411" s="14" t="s">
        <v>72</v>
      </c>
      <c r="AY411" s="215" t="s">
        <v>138</v>
      </c>
    </row>
    <row r="412" spans="1:65" s="14" customFormat="1" x14ac:dyDescent="0.2">
      <c r="B412" s="205"/>
      <c r="C412" s="206"/>
      <c r="D412" s="188" t="s">
        <v>158</v>
      </c>
      <c r="E412" s="207" t="s">
        <v>19</v>
      </c>
      <c r="F412" s="208" t="s">
        <v>560</v>
      </c>
      <c r="G412" s="206"/>
      <c r="H412" s="209">
        <v>1</v>
      </c>
      <c r="I412" s="210"/>
      <c r="J412" s="206"/>
      <c r="K412" s="206"/>
      <c r="L412" s="211"/>
      <c r="M412" s="212"/>
      <c r="N412" s="213"/>
      <c r="O412" s="213"/>
      <c r="P412" s="213"/>
      <c r="Q412" s="213"/>
      <c r="R412" s="213"/>
      <c r="S412" s="213"/>
      <c r="T412" s="214"/>
      <c r="AT412" s="215" t="s">
        <v>158</v>
      </c>
      <c r="AU412" s="215" t="s">
        <v>82</v>
      </c>
      <c r="AV412" s="14" t="s">
        <v>82</v>
      </c>
      <c r="AW412" s="14" t="s">
        <v>33</v>
      </c>
      <c r="AX412" s="14" t="s">
        <v>72</v>
      </c>
      <c r="AY412" s="215" t="s">
        <v>138</v>
      </c>
    </row>
    <row r="413" spans="1:65" s="14" customFormat="1" x14ac:dyDescent="0.2">
      <c r="B413" s="205"/>
      <c r="C413" s="206"/>
      <c r="D413" s="188" t="s">
        <v>158</v>
      </c>
      <c r="E413" s="207" t="s">
        <v>19</v>
      </c>
      <c r="F413" s="208" t="s">
        <v>542</v>
      </c>
      <c r="G413" s="206"/>
      <c r="H413" s="209">
        <v>1</v>
      </c>
      <c r="I413" s="210"/>
      <c r="J413" s="206"/>
      <c r="K413" s="206"/>
      <c r="L413" s="211"/>
      <c r="M413" s="212"/>
      <c r="N413" s="213"/>
      <c r="O413" s="213"/>
      <c r="P413" s="213"/>
      <c r="Q413" s="213"/>
      <c r="R413" s="213"/>
      <c r="S413" s="213"/>
      <c r="T413" s="214"/>
      <c r="AT413" s="215" t="s">
        <v>158</v>
      </c>
      <c r="AU413" s="215" t="s">
        <v>82</v>
      </c>
      <c r="AV413" s="14" t="s">
        <v>82</v>
      </c>
      <c r="AW413" s="14" t="s">
        <v>33</v>
      </c>
      <c r="AX413" s="14" t="s">
        <v>72</v>
      </c>
      <c r="AY413" s="215" t="s">
        <v>138</v>
      </c>
    </row>
    <row r="414" spans="1:65" s="14" customFormat="1" x14ac:dyDescent="0.2">
      <c r="B414" s="205"/>
      <c r="C414" s="206"/>
      <c r="D414" s="188" t="s">
        <v>158</v>
      </c>
      <c r="E414" s="207" t="s">
        <v>19</v>
      </c>
      <c r="F414" s="208" t="s">
        <v>561</v>
      </c>
      <c r="G414" s="206"/>
      <c r="H414" s="209">
        <v>1</v>
      </c>
      <c r="I414" s="210"/>
      <c r="J414" s="206"/>
      <c r="K414" s="206"/>
      <c r="L414" s="211"/>
      <c r="M414" s="212"/>
      <c r="N414" s="213"/>
      <c r="O414" s="213"/>
      <c r="P414" s="213"/>
      <c r="Q414" s="213"/>
      <c r="R414" s="213"/>
      <c r="S414" s="213"/>
      <c r="T414" s="214"/>
      <c r="AT414" s="215" t="s">
        <v>158</v>
      </c>
      <c r="AU414" s="215" t="s">
        <v>82</v>
      </c>
      <c r="AV414" s="14" t="s">
        <v>82</v>
      </c>
      <c r="AW414" s="14" t="s">
        <v>33</v>
      </c>
      <c r="AX414" s="14" t="s">
        <v>72</v>
      </c>
      <c r="AY414" s="215" t="s">
        <v>138</v>
      </c>
    </row>
    <row r="415" spans="1:65" s="14" customFormat="1" x14ac:dyDescent="0.2">
      <c r="B415" s="205"/>
      <c r="C415" s="206"/>
      <c r="D415" s="188" t="s">
        <v>158</v>
      </c>
      <c r="E415" s="207" t="s">
        <v>19</v>
      </c>
      <c r="F415" s="208" t="s">
        <v>562</v>
      </c>
      <c r="G415" s="206"/>
      <c r="H415" s="209">
        <v>1</v>
      </c>
      <c r="I415" s="210"/>
      <c r="J415" s="206"/>
      <c r="K415" s="206"/>
      <c r="L415" s="211"/>
      <c r="M415" s="212"/>
      <c r="N415" s="213"/>
      <c r="O415" s="213"/>
      <c r="P415" s="213"/>
      <c r="Q415" s="213"/>
      <c r="R415" s="213"/>
      <c r="S415" s="213"/>
      <c r="T415" s="214"/>
      <c r="AT415" s="215" t="s">
        <v>158</v>
      </c>
      <c r="AU415" s="215" t="s">
        <v>82</v>
      </c>
      <c r="AV415" s="14" t="s">
        <v>82</v>
      </c>
      <c r="AW415" s="14" t="s">
        <v>33</v>
      </c>
      <c r="AX415" s="14" t="s">
        <v>72</v>
      </c>
      <c r="AY415" s="215" t="s">
        <v>138</v>
      </c>
    </row>
    <row r="416" spans="1:65" s="13" customFormat="1" x14ac:dyDescent="0.2">
      <c r="B416" s="195"/>
      <c r="C416" s="196"/>
      <c r="D416" s="188" t="s">
        <v>158</v>
      </c>
      <c r="E416" s="197" t="s">
        <v>19</v>
      </c>
      <c r="F416" s="198" t="s">
        <v>299</v>
      </c>
      <c r="G416" s="196"/>
      <c r="H416" s="197" t="s">
        <v>19</v>
      </c>
      <c r="I416" s="199"/>
      <c r="J416" s="196"/>
      <c r="K416" s="196"/>
      <c r="L416" s="200"/>
      <c r="M416" s="201"/>
      <c r="N416" s="202"/>
      <c r="O416" s="202"/>
      <c r="P416" s="202"/>
      <c r="Q416" s="202"/>
      <c r="R416" s="202"/>
      <c r="S416" s="202"/>
      <c r="T416" s="203"/>
      <c r="AT416" s="204" t="s">
        <v>158</v>
      </c>
      <c r="AU416" s="204" t="s">
        <v>82</v>
      </c>
      <c r="AV416" s="13" t="s">
        <v>80</v>
      </c>
      <c r="AW416" s="13" t="s">
        <v>33</v>
      </c>
      <c r="AX416" s="13" t="s">
        <v>72</v>
      </c>
      <c r="AY416" s="204" t="s">
        <v>138</v>
      </c>
    </row>
    <row r="417" spans="1:65" s="14" customFormat="1" x14ac:dyDescent="0.2">
      <c r="B417" s="205"/>
      <c r="C417" s="206"/>
      <c r="D417" s="188" t="s">
        <v>158</v>
      </c>
      <c r="E417" s="207" t="s">
        <v>19</v>
      </c>
      <c r="F417" s="208" t="s">
        <v>540</v>
      </c>
      <c r="G417" s="206"/>
      <c r="H417" s="209">
        <v>7</v>
      </c>
      <c r="I417" s="210"/>
      <c r="J417" s="206"/>
      <c r="K417" s="206"/>
      <c r="L417" s="211"/>
      <c r="M417" s="212"/>
      <c r="N417" s="213"/>
      <c r="O417" s="213"/>
      <c r="P417" s="213"/>
      <c r="Q417" s="213"/>
      <c r="R417" s="213"/>
      <c r="S417" s="213"/>
      <c r="T417" s="214"/>
      <c r="AT417" s="215" t="s">
        <v>158</v>
      </c>
      <c r="AU417" s="215" t="s">
        <v>82</v>
      </c>
      <c r="AV417" s="14" t="s">
        <v>82</v>
      </c>
      <c r="AW417" s="14" t="s">
        <v>33</v>
      </c>
      <c r="AX417" s="14" t="s">
        <v>72</v>
      </c>
      <c r="AY417" s="215" t="s">
        <v>138</v>
      </c>
    </row>
    <row r="418" spans="1:65" s="14" customFormat="1" x14ac:dyDescent="0.2">
      <c r="B418" s="205"/>
      <c r="C418" s="206"/>
      <c r="D418" s="188" t="s">
        <v>158</v>
      </c>
      <c r="E418" s="207" t="s">
        <v>19</v>
      </c>
      <c r="F418" s="208" t="s">
        <v>563</v>
      </c>
      <c r="G418" s="206"/>
      <c r="H418" s="209">
        <v>2</v>
      </c>
      <c r="I418" s="210"/>
      <c r="J418" s="206"/>
      <c r="K418" s="206"/>
      <c r="L418" s="211"/>
      <c r="M418" s="212"/>
      <c r="N418" s="213"/>
      <c r="O418" s="213"/>
      <c r="P418" s="213"/>
      <c r="Q418" s="213"/>
      <c r="R418" s="213"/>
      <c r="S418" s="213"/>
      <c r="T418" s="214"/>
      <c r="AT418" s="215" t="s">
        <v>158</v>
      </c>
      <c r="AU418" s="215" t="s">
        <v>82</v>
      </c>
      <c r="AV418" s="14" t="s">
        <v>82</v>
      </c>
      <c r="AW418" s="14" t="s">
        <v>33</v>
      </c>
      <c r="AX418" s="14" t="s">
        <v>72</v>
      </c>
      <c r="AY418" s="215" t="s">
        <v>138</v>
      </c>
    </row>
    <row r="419" spans="1:65" s="14" customFormat="1" x14ac:dyDescent="0.2">
      <c r="B419" s="205"/>
      <c r="C419" s="206"/>
      <c r="D419" s="188" t="s">
        <v>158</v>
      </c>
      <c r="E419" s="207" t="s">
        <v>19</v>
      </c>
      <c r="F419" s="208" t="s">
        <v>554</v>
      </c>
      <c r="G419" s="206"/>
      <c r="H419" s="209">
        <v>1</v>
      </c>
      <c r="I419" s="210"/>
      <c r="J419" s="206"/>
      <c r="K419" s="206"/>
      <c r="L419" s="211"/>
      <c r="M419" s="212"/>
      <c r="N419" s="213"/>
      <c r="O419" s="213"/>
      <c r="P419" s="213"/>
      <c r="Q419" s="213"/>
      <c r="R419" s="213"/>
      <c r="S419" s="213"/>
      <c r="T419" s="214"/>
      <c r="AT419" s="215" t="s">
        <v>158</v>
      </c>
      <c r="AU419" s="215" t="s">
        <v>82</v>
      </c>
      <c r="AV419" s="14" t="s">
        <v>82</v>
      </c>
      <c r="AW419" s="14" t="s">
        <v>33</v>
      </c>
      <c r="AX419" s="14" t="s">
        <v>72</v>
      </c>
      <c r="AY419" s="215" t="s">
        <v>138</v>
      </c>
    </row>
    <row r="420" spans="1:65" s="14" customFormat="1" x14ac:dyDescent="0.2">
      <c r="B420" s="205"/>
      <c r="C420" s="206"/>
      <c r="D420" s="188" t="s">
        <v>158</v>
      </c>
      <c r="E420" s="207" t="s">
        <v>19</v>
      </c>
      <c r="F420" s="208" t="s">
        <v>564</v>
      </c>
      <c r="G420" s="206"/>
      <c r="H420" s="209">
        <v>9</v>
      </c>
      <c r="I420" s="210"/>
      <c r="J420" s="206"/>
      <c r="K420" s="206"/>
      <c r="L420" s="211"/>
      <c r="M420" s="212"/>
      <c r="N420" s="213"/>
      <c r="O420" s="213"/>
      <c r="P420" s="213"/>
      <c r="Q420" s="213"/>
      <c r="R420" s="213"/>
      <c r="S420" s="213"/>
      <c r="T420" s="214"/>
      <c r="AT420" s="215" t="s">
        <v>158</v>
      </c>
      <c r="AU420" s="215" t="s">
        <v>82</v>
      </c>
      <c r="AV420" s="14" t="s">
        <v>82</v>
      </c>
      <c r="AW420" s="14" t="s">
        <v>33</v>
      </c>
      <c r="AX420" s="14" t="s">
        <v>72</v>
      </c>
      <c r="AY420" s="215" t="s">
        <v>138</v>
      </c>
    </row>
    <row r="421" spans="1:65" s="14" customFormat="1" x14ac:dyDescent="0.2">
      <c r="B421" s="205"/>
      <c r="C421" s="206"/>
      <c r="D421" s="188" t="s">
        <v>158</v>
      </c>
      <c r="E421" s="207" t="s">
        <v>19</v>
      </c>
      <c r="F421" s="208" t="s">
        <v>565</v>
      </c>
      <c r="G421" s="206"/>
      <c r="H421" s="209">
        <v>3</v>
      </c>
      <c r="I421" s="210"/>
      <c r="J421" s="206"/>
      <c r="K421" s="206"/>
      <c r="L421" s="211"/>
      <c r="M421" s="212"/>
      <c r="N421" s="213"/>
      <c r="O421" s="213"/>
      <c r="P421" s="213"/>
      <c r="Q421" s="213"/>
      <c r="R421" s="213"/>
      <c r="S421" s="213"/>
      <c r="T421" s="214"/>
      <c r="AT421" s="215" t="s">
        <v>158</v>
      </c>
      <c r="AU421" s="215" t="s">
        <v>82</v>
      </c>
      <c r="AV421" s="14" t="s">
        <v>82</v>
      </c>
      <c r="AW421" s="14" t="s">
        <v>33</v>
      </c>
      <c r="AX421" s="14" t="s">
        <v>72</v>
      </c>
      <c r="AY421" s="215" t="s">
        <v>138</v>
      </c>
    </row>
    <row r="422" spans="1:65" s="14" customFormat="1" x14ac:dyDescent="0.2">
      <c r="B422" s="205"/>
      <c r="C422" s="206"/>
      <c r="D422" s="188" t="s">
        <v>158</v>
      </c>
      <c r="E422" s="207" t="s">
        <v>19</v>
      </c>
      <c r="F422" s="208" t="s">
        <v>566</v>
      </c>
      <c r="G422" s="206"/>
      <c r="H422" s="209">
        <v>6</v>
      </c>
      <c r="I422" s="210"/>
      <c r="J422" s="206"/>
      <c r="K422" s="206"/>
      <c r="L422" s="211"/>
      <c r="M422" s="212"/>
      <c r="N422" s="213"/>
      <c r="O422" s="213"/>
      <c r="P422" s="213"/>
      <c r="Q422" s="213"/>
      <c r="R422" s="213"/>
      <c r="S422" s="213"/>
      <c r="T422" s="214"/>
      <c r="AT422" s="215" t="s">
        <v>158</v>
      </c>
      <c r="AU422" s="215" t="s">
        <v>82</v>
      </c>
      <c r="AV422" s="14" t="s">
        <v>82</v>
      </c>
      <c r="AW422" s="14" t="s">
        <v>33</v>
      </c>
      <c r="AX422" s="14" t="s">
        <v>72</v>
      </c>
      <c r="AY422" s="215" t="s">
        <v>138</v>
      </c>
    </row>
    <row r="423" spans="1:65" s="14" customFormat="1" x14ac:dyDescent="0.2">
      <c r="B423" s="205"/>
      <c r="C423" s="206"/>
      <c r="D423" s="188" t="s">
        <v>158</v>
      </c>
      <c r="E423" s="207" t="s">
        <v>19</v>
      </c>
      <c r="F423" s="208" t="s">
        <v>567</v>
      </c>
      <c r="G423" s="206"/>
      <c r="H423" s="209">
        <v>2</v>
      </c>
      <c r="I423" s="210"/>
      <c r="J423" s="206"/>
      <c r="K423" s="206"/>
      <c r="L423" s="211"/>
      <c r="M423" s="212"/>
      <c r="N423" s="213"/>
      <c r="O423" s="213"/>
      <c r="P423" s="213"/>
      <c r="Q423" s="213"/>
      <c r="R423" s="213"/>
      <c r="S423" s="213"/>
      <c r="T423" s="214"/>
      <c r="AT423" s="215" t="s">
        <v>158</v>
      </c>
      <c r="AU423" s="215" t="s">
        <v>82</v>
      </c>
      <c r="AV423" s="14" t="s">
        <v>82</v>
      </c>
      <c r="AW423" s="14" t="s">
        <v>33</v>
      </c>
      <c r="AX423" s="14" t="s">
        <v>72</v>
      </c>
      <c r="AY423" s="215" t="s">
        <v>138</v>
      </c>
    </row>
    <row r="424" spans="1:65" s="14" customFormat="1" x14ac:dyDescent="0.2">
      <c r="B424" s="205"/>
      <c r="C424" s="206"/>
      <c r="D424" s="188" t="s">
        <v>158</v>
      </c>
      <c r="E424" s="207" t="s">
        <v>19</v>
      </c>
      <c r="F424" s="208" t="s">
        <v>568</v>
      </c>
      <c r="G424" s="206"/>
      <c r="H424" s="209">
        <v>2</v>
      </c>
      <c r="I424" s="210"/>
      <c r="J424" s="206"/>
      <c r="K424" s="206"/>
      <c r="L424" s="211"/>
      <c r="M424" s="212"/>
      <c r="N424" s="213"/>
      <c r="O424" s="213"/>
      <c r="P424" s="213"/>
      <c r="Q424" s="213"/>
      <c r="R424" s="213"/>
      <c r="S424" s="213"/>
      <c r="T424" s="214"/>
      <c r="AT424" s="215" t="s">
        <v>158</v>
      </c>
      <c r="AU424" s="215" t="s">
        <v>82</v>
      </c>
      <c r="AV424" s="14" t="s">
        <v>82</v>
      </c>
      <c r="AW424" s="14" t="s">
        <v>33</v>
      </c>
      <c r="AX424" s="14" t="s">
        <v>72</v>
      </c>
      <c r="AY424" s="215" t="s">
        <v>138</v>
      </c>
    </row>
    <row r="425" spans="1:65" s="14" customFormat="1" x14ac:dyDescent="0.2">
      <c r="B425" s="205"/>
      <c r="C425" s="206"/>
      <c r="D425" s="188" t="s">
        <v>158</v>
      </c>
      <c r="E425" s="207" t="s">
        <v>19</v>
      </c>
      <c r="F425" s="208" t="s">
        <v>569</v>
      </c>
      <c r="G425" s="206"/>
      <c r="H425" s="209">
        <v>1</v>
      </c>
      <c r="I425" s="210"/>
      <c r="J425" s="206"/>
      <c r="K425" s="206"/>
      <c r="L425" s="211"/>
      <c r="M425" s="212"/>
      <c r="N425" s="213"/>
      <c r="O425" s="213"/>
      <c r="P425" s="213"/>
      <c r="Q425" s="213"/>
      <c r="R425" s="213"/>
      <c r="S425" s="213"/>
      <c r="T425" s="214"/>
      <c r="AT425" s="215" t="s">
        <v>158</v>
      </c>
      <c r="AU425" s="215" t="s">
        <v>82</v>
      </c>
      <c r="AV425" s="14" t="s">
        <v>82</v>
      </c>
      <c r="AW425" s="14" t="s">
        <v>33</v>
      </c>
      <c r="AX425" s="14" t="s">
        <v>72</v>
      </c>
      <c r="AY425" s="215" t="s">
        <v>138</v>
      </c>
    </row>
    <row r="426" spans="1:65" s="14" customFormat="1" x14ac:dyDescent="0.2">
      <c r="B426" s="205"/>
      <c r="C426" s="206"/>
      <c r="D426" s="188" t="s">
        <v>158</v>
      </c>
      <c r="E426" s="207" t="s">
        <v>19</v>
      </c>
      <c r="F426" s="208" t="s">
        <v>542</v>
      </c>
      <c r="G426" s="206"/>
      <c r="H426" s="209">
        <v>1</v>
      </c>
      <c r="I426" s="210"/>
      <c r="J426" s="206"/>
      <c r="K426" s="206"/>
      <c r="L426" s="211"/>
      <c r="M426" s="212"/>
      <c r="N426" s="213"/>
      <c r="O426" s="213"/>
      <c r="P426" s="213"/>
      <c r="Q426" s="213"/>
      <c r="R426" s="213"/>
      <c r="S426" s="213"/>
      <c r="T426" s="214"/>
      <c r="AT426" s="215" t="s">
        <v>158</v>
      </c>
      <c r="AU426" s="215" t="s">
        <v>82</v>
      </c>
      <c r="AV426" s="14" t="s">
        <v>82</v>
      </c>
      <c r="AW426" s="14" t="s">
        <v>33</v>
      </c>
      <c r="AX426" s="14" t="s">
        <v>72</v>
      </c>
      <c r="AY426" s="215" t="s">
        <v>138</v>
      </c>
    </row>
    <row r="427" spans="1:65" s="15" customFormat="1" x14ac:dyDescent="0.2">
      <c r="B427" s="216"/>
      <c r="C427" s="217"/>
      <c r="D427" s="188" t="s">
        <v>158</v>
      </c>
      <c r="E427" s="218" t="s">
        <v>19</v>
      </c>
      <c r="F427" s="219" t="s">
        <v>214</v>
      </c>
      <c r="G427" s="217"/>
      <c r="H427" s="220">
        <v>59</v>
      </c>
      <c r="I427" s="221"/>
      <c r="J427" s="217"/>
      <c r="K427" s="217"/>
      <c r="L427" s="222"/>
      <c r="M427" s="223"/>
      <c r="N427" s="224"/>
      <c r="O427" s="224"/>
      <c r="P427" s="224"/>
      <c r="Q427" s="224"/>
      <c r="R427" s="224"/>
      <c r="S427" s="224"/>
      <c r="T427" s="225"/>
      <c r="AT427" s="226" t="s">
        <v>158</v>
      </c>
      <c r="AU427" s="226" t="s">
        <v>82</v>
      </c>
      <c r="AV427" s="15" t="s">
        <v>146</v>
      </c>
      <c r="AW427" s="15" t="s">
        <v>33</v>
      </c>
      <c r="AX427" s="15" t="s">
        <v>80</v>
      </c>
      <c r="AY427" s="226" t="s">
        <v>138</v>
      </c>
    </row>
    <row r="428" spans="1:65" s="2" customFormat="1" ht="24.15" customHeight="1" x14ac:dyDescent="0.2">
      <c r="A428" s="36"/>
      <c r="B428" s="37"/>
      <c r="C428" s="227" t="s">
        <v>570</v>
      </c>
      <c r="D428" s="227" t="s">
        <v>302</v>
      </c>
      <c r="E428" s="228" t="s">
        <v>571</v>
      </c>
      <c r="F428" s="229" t="s">
        <v>572</v>
      </c>
      <c r="G428" s="230" t="s">
        <v>144</v>
      </c>
      <c r="H428" s="231">
        <v>59</v>
      </c>
      <c r="I428" s="232">
        <v>197</v>
      </c>
      <c r="J428" s="233">
        <f>ROUND(I428*H428,2)</f>
        <v>11623</v>
      </c>
      <c r="K428" s="229" t="s">
        <v>145</v>
      </c>
      <c r="L428" s="234"/>
      <c r="M428" s="235" t="s">
        <v>19</v>
      </c>
      <c r="N428" s="236" t="s">
        <v>43</v>
      </c>
      <c r="O428" s="66"/>
      <c r="P428" s="184">
        <f>O428*H428</f>
        <v>0</v>
      </c>
      <c r="Q428" s="184">
        <v>1.4999999999999999E-4</v>
      </c>
      <c r="R428" s="184">
        <f>Q428*H428</f>
        <v>8.8499999999999985E-3</v>
      </c>
      <c r="S428" s="184">
        <v>0</v>
      </c>
      <c r="T428" s="185">
        <f>S428*H428</f>
        <v>0</v>
      </c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R428" s="186" t="s">
        <v>428</v>
      </c>
      <c r="AT428" s="186" t="s">
        <v>302</v>
      </c>
      <c r="AU428" s="186" t="s">
        <v>82</v>
      </c>
      <c r="AY428" s="19" t="s">
        <v>138</v>
      </c>
      <c r="BE428" s="187">
        <f>IF(N428="základní",J428,0)</f>
        <v>11623</v>
      </c>
      <c r="BF428" s="187">
        <f>IF(N428="snížená",J428,0)</f>
        <v>0</v>
      </c>
      <c r="BG428" s="187">
        <f>IF(N428="zákl. přenesená",J428,0)</f>
        <v>0</v>
      </c>
      <c r="BH428" s="187">
        <f>IF(N428="sníž. přenesená",J428,0)</f>
        <v>0</v>
      </c>
      <c r="BI428" s="187">
        <f>IF(N428="nulová",J428,0)</f>
        <v>0</v>
      </c>
      <c r="BJ428" s="19" t="s">
        <v>80</v>
      </c>
      <c r="BK428" s="187">
        <f>ROUND(I428*H428,2)</f>
        <v>11623</v>
      </c>
      <c r="BL428" s="19" t="s">
        <v>313</v>
      </c>
      <c r="BM428" s="186" t="s">
        <v>573</v>
      </c>
    </row>
    <row r="429" spans="1:65" s="2" customFormat="1" ht="19.2" x14ac:dyDescent="0.2">
      <c r="A429" s="36"/>
      <c r="B429" s="37"/>
      <c r="C429" s="38"/>
      <c r="D429" s="188" t="s">
        <v>148</v>
      </c>
      <c r="E429" s="38"/>
      <c r="F429" s="189" t="s">
        <v>572</v>
      </c>
      <c r="G429" s="38"/>
      <c r="H429" s="38"/>
      <c r="I429" s="190"/>
      <c r="J429" s="38"/>
      <c r="K429" s="38"/>
      <c r="L429" s="41"/>
      <c r="M429" s="191"/>
      <c r="N429" s="192"/>
      <c r="O429" s="66"/>
      <c r="P429" s="66"/>
      <c r="Q429" s="66"/>
      <c r="R429" s="66"/>
      <c r="S429" s="66"/>
      <c r="T429" s="67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T429" s="19" t="s">
        <v>148</v>
      </c>
      <c r="AU429" s="19" t="s">
        <v>82</v>
      </c>
    </row>
    <row r="430" spans="1:65" s="2" customFormat="1" ht="16.5" customHeight="1" x14ac:dyDescent="0.2">
      <c r="A430" s="36"/>
      <c r="B430" s="37"/>
      <c r="C430" s="227" t="s">
        <v>574</v>
      </c>
      <c r="D430" s="227" t="s">
        <v>302</v>
      </c>
      <c r="E430" s="228" t="s">
        <v>575</v>
      </c>
      <c r="F430" s="229" t="s">
        <v>576</v>
      </c>
      <c r="G430" s="230" t="s">
        <v>144</v>
      </c>
      <c r="H430" s="231">
        <v>59</v>
      </c>
      <c r="I430" s="232">
        <v>410</v>
      </c>
      <c r="J430" s="233">
        <f>ROUND(I430*H430,2)</f>
        <v>24190</v>
      </c>
      <c r="K430" s="229" t="s">
        <v>145</v>
      </c>
      <c r="L430" s="234"/>
      <c r="M430" s="235" t="s">
        <v>19</v>
      </c>
      <c r="N430" s="236" t="s">
        <v>43</v>
      </c>
      <c r="O430" s="66"/>
      <c r="P430" s="184">
        <f>O430*H430</f>
        <v>0</v>
      </c>
      <c r="Q430" s="184">
        <v>1.4999999999999999E-4</v>
      </c>
      <c r="R430" s="184">
        <f>Q430*H430</f>
        <v>8.8499999999999985E-3</v>
      </c>
      <c r="S430" s="184">
        <v>0</v>
      </c>
      <c r="T430" s="185">
        <f>S430*H430</f>
        <v>0</v>
      </c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R430" s="186" t="s">
        <v>428</v>
      </c>
      <c r="AT430" s="186" t="s">
        <v>302</v>
      </c>
      <c r="AU430" s="186" t="s">
        <v>82</v>
      </c>
      <c r="AY430" s="19" t="s">
        <v>138</v>
      </c>
      <c r="BE430" s="187">
        <f>IF(N430="základní",J430,0)</f>
        <v>24190</v>
      </c>
      <c r="BF430" s="187">
        <f>IF(N430="snížená",J430,0)</f>
        <v>0</v>
      </c>
      <c r="BG430" s="187">
        <f>IF(N430="zákl. přenesená",J430,0)</f>
        <v>0</v>
      </c>
      <c r="BH430" s="187">
        <f>IF(N430="sníž. přenesená",J430,0)</f>
        <v>0</v>
      </c>
      <c r="BI430" s="187">
        <f>IF(N430="nulová",J430,0)</f>
        <v>0</v>
      </c>
      <c r="BJ430" s="19" t="s">
        <v>80</v>
      </c>
      <c r="BK430" s="187">
        <f>ROUND(I430*H430,2)</f>
        <v>24190</v>
      </c>
      <c r="BL430" s="19" t="s">
        <v>313</v>
      </c>
      <c r="BM430" s="186" t="s">
        <v>577</v>
      </c>
    </row>
    <row r="431" spans="1:65" s="2" customFormat="1" x14ac:dyDescent="0.2">
      <c r="A431" s="36"/>
      <c r="B431" s="37"/>
      <c r="C431" s="38"/>
      <c r="D431" s="188" t="s">
        <v>148</v>
      </c>
      <c r="E431" s="38"/>
      <c r="F431" s="189" t="s">
        <v>576</v>
      </c>
      <c r="G431" s="38"/>
      <c r="H431" s="38"/>
      <c r="I431" s="190"/>
      <c r="J431" s="38"/>
      <c r="K431" s="38"/>
      <c r="L431" s="41"/>
      <c r="M431" s="191"/>
      <c r="N431" s="192"/>
      <c r="O431" s="66"/>
      <c r="P431" s="66"/>
      <c r="Q431" s="66"/>
      <c r="R431" s="66"/>
      <c r="S431" s="66"/>
      <c r="T431" s="67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T431" s="19" t="s">
        <v>148</v>
      </c>
      <c r="AU431" s="19" t="s">
        <v>82</v>
      </c>
    </row>
    <row r="432" spans="1:65" s="2" customFormat="1" ht="16.5" customHeight="1" x14ac:dyDescent="0.2">
      <c r="A432" s="36"/>
      <c r="B432" s="37"/>
      <c r="C432" s="175" t="s">
        <v>578</v>
      </c>
      <c r="D432" s="175" t="s">
        <v>141</v>
      </c>
      <c r="E432" s="176" t="s">
        <v>549</v>
      </c>
      <c r="F432" s="177" t="s">
        <v>550</v>
      </c>
      <c r="G432" s="178" t="s">
        <v>144</v>
      </c>
      <c r="H432" s="179">
        <v>9</v>
      </c>
      <c r="I432" s="180">
        <v>116</v>
      </c>
      <c r="J432" s="181">
        <f>ROUND(I432*H432,2)</f>
        <v>1044</v>
      </c>
      <c r="K432" s="177" t="s">
        <v>145</v>
      </c>
      <c r="L432" s="41"/>
      <c r="M432" s="182" t="s">
        <v>19</v>
      </c>
      <c r="N432" s="183" t="s">
        <v>43</v>
      </c>
      <c r="O432" s="66"/>
      <c r="P432" s="184">
        <f>O432*H432</f>
        <v>0</v>
      </c>
      <c r="Q432" s="184">
        <v>0</v>
      </c>
      <c r="R432" s="184">
        <f>Q432*H432</f>
        <v>0</v>
      </c>
      <c r="S432" s="184">
        <v>0</v>
      </c>
      <c r="T432" s="185">
        <f>S432*H432</f>
        <v>0</v>
      </c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R432" s="186" t="s">
        <v>313</v>
      </c>
      <c r="AT432" s="186" t="s">
        <v>141</v>
      </c>
      <c r="AU432" s="186" t="s">
        <v>82</v>
      </c>
      <c r="AY432" s="19" t="s">
        <v>138</v>
      </c>
      <c r="BE432" s="187">
        <f>IF(N432="základní",J432,0)</f>
        <v>1044</v>
      </c>
      <c r="BF432" s="187">
        <f>IF(N432="snížená",J432,0)</f>
        <v>0</v>
      </c>
      <c r="BG432" s="187">
        <f>IF(N432="zákl. přenesená",J432,0)</f>
        <v>0</v>
      </c>
      <c r="BH432" s="187">
        <f>IF(N432="sníž. přenesená",J432,0)</f>
        <v>0</v>
      </c>
      <c r="BI432" s="187">
        <f>IF(N432="nulová",J432,0)</f>
        <v>0</v>
      </c>
      <c r="BJ432" s="19" t="s">
        <v>80</v>
      </c>
      <c r="BK432" s="187">
        <f>ROUND(I432*H432,2)</f>
        <v>1044</v>
      </c>
      <c r="BL432" s="19" t="s">
        <v>313</v>
      </c>
      <c r="BM432" s="186" t="s">
        <v>579</v>
      </c>
    </row>
    <row r="433" spans="1:65" s="2" customFormat="1" x14ac:dyDescent="0.2">
      <c r="A433" s="36"/>
      <c r="B433" s="37"/>
      <c r="C433" s="38"/>
      <c r="D433" s="188" t="s">
        <v>148</v>
      </c>
      <c r="E433" s="38"/>
      <c r="F433" s="189" t="s">
        <v>552</v>
      </c>
      <c r="G433" s="38"/>
      <c r="H433" s="38"/>
      <c r="I433" s="190"/>
      <c r="J433" s="38"/>
      <c r="K433" s="38"/>
      <c r="L433" s="41"/>
      <c r="M433" s="191"/>
      <c r="N433" s="192"/>
      <c r="O433" s="66"/>
      <c r="P433" s="66"/>
      <c r="Q433" s="66"/>
      <c r="R433" s="66"/>
      <c r="S433" s="66"/>
      <c r="T433" s="67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T433" s="19" t="s">
        <v>148</v>
      </c>
      <c r="AU433" s="19" t="s">
        <v>82</v>
      </c>
    </row>
    <row r="434" spans="1:65" s="2" customFormat="1" x14ac:dyDescent="0.2">
      <c r="A434" s="36"/>
      <c r="B434" s="37"/>
      <c r="C434" s="38"/>
      <c r="D434" s="193" t="s">
        <v>150</v>
      </c>
      <c r="E434" s="38"/>
      <c r="F434" s="194" t="s">
        <v>553</v>
      </c>
      <c r="G434" s="38"/>
      <c r="H434" s="38"/>
      <c r="I434" s="190"/>
      <c r="J434" s="38"/>
      <c r="K434" s="38"/>
      <c r="L434" s="41"/>
      <c r="M434" s="191"/>
      <c r="N434" s="192"/>
      <c r="O434" s="66"/>
      <c r="P434" s="66"/>
      <c r="Q434" s="66"/>
      <c r="R434" s="66"/>
      <c r="S434" s="66"/>
      <c r="T434" s="67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T434" s="19" t="s">
        <v>150</v>
      </c>
      <c r="AU434" s="19" t="s">
        <v>82</v>
      </c>
    </row>
    <row r="435" spans="1:65" s="13" customFormat="1" x14ac:dyDescent="0.2">
      <c r="B435" s="195"/>
      <c r="C435" s="196"/>
      <c r="D435" s="188" t="s">
        <v>158</v>
      </c>
      <c r="E435" s="197" t="s">
        <v>19</v>
      </c>
      <c r="F435" s="198" t="s">
        <v>435</v>
      </c>
      <c r="G435" s="196"/>
      <c r="H435" s="197" t="s">
        <v>19</v>
      </c>
      <c r="I435" s="199"/>
      <c r="J435" s="196"/>
      <c r="K435" s="196"/>
      <c r="L435" s="200"/>
      <c r="M435" s="201"/>
      <c r="N435" s="202"/>
      <c r="O435" s="202"/>
      <c r="P435" s="202"/>
      <c r="Q435" s="202"/>
      <c r="R435" s="202"/>
      <c r="S435" s="202"/>
      <c r="T435" s="203"/>
      <c r="AT435" s="204" t="s">
        <v>158</v>
      </c>
      <c r="AU435" s="204" t="s">
        <v>82</v>
      </c>
      <c r="AV435" s="13" t="s">
        <v>80</v>
      </c>
      <c r="AW435" s="13" t="s">
        <v>33</v>
      </c>
      <c r="AX435" s="13" t="s">
        <v>72</v>
      </c>
      <c r="AY435" s="204" t="s">
        <v>138</v>
      </c>
    </row>
    <row r="436" spans="1:65" s="14" customFormat="1" x14ac:dyDescent="0.2">
      <c r="B436" s="205"/>
      <c r="C436" s="206"/>
      <c r="D436" s="188" t="s">
        <v>158</v>
      </c>
      <c r="E436" s="207" t="s">
        <v>19</v>
      </c>
      <c r="F436" s="208" t="s">
        <v>538</v>
      </c>
      <c r="G436" s="206"/>
      <c r="H436" s="209">
        <v>1</v>
      </c>
      <c r="I436" s="210"/>
      <c r="J436" s="206"/>
      <c r="K436" s="206"/>
      <c r="L436" s="211"/>
      <c r="M436" s="212"/>
      <c r="N436" s="213"/>
      <c r="O436" s="213"/>
      <c r="P436" s="213"/>
      <c r="Q436" s="213"/>
      <c r="R436" s="213"/>
      <c r="S436" s="213"/>
      <c r="T436" s="214"/>
      <c r="AT436" s="215" t="s">
        <v>158</v>
      </c>
      <c r="AU436" s="215" t="s">
        <v>82</v>
      </c>
      <c r="AV436" s="14" t="s">
        <v>82</v>
      </c>
      <c r="AW436" s="14" t="s">
        <v>33</v>
      </c>
      <c r="AX436" s="14" t="s">
        <v>72</v>
      </c>
      <c r="AY436" s="215" t="s">
        <v>138</v>
      </c>
    </row>
    <row r="437" spans="1:65" s="14" customFormat="1" x14ac:dyDescent="0.2">
      <c r="B437" s="205"/>
      <c r="C437" s="206"/>
      <c r="D437" s="188" t="s">
        <v>158</v>
      </c>
      <c r="E437" s="207" t="s">
        <v>19</v>
      </c>
      <c r="F437" s="208" t="s">
        <v>539</v>
      </c>
      <c r="G437" s="206"/>
      <c r="H437" s="209">
        <v>1</v>
      </c>
      <c r="I437" s="210"/>
      <c r="J437" s="206"/>
      <c r="K437" s="206"/>
      <c r="L437" s="211"/>
      <c r="M437" s="212"/>
      <c r="N437" s="213"/>
      <c r="O437" s="213"/>
      <c r="P437" s="213"/>
      <c r="Q437" s="213"/>
      <c r="R437" s="213"/>
      <c r="S437" s="213"/>
      <c r="T437" s="214"/>
      <c r="AT437" s="215" t="s">
        <v>158</v>
      </c>
      <c r="AU437" s="215" t="s">
        <v>82</v>
      </c>
      <c r="AV437" s="14" t="s">
        <v>82</v>
      </c>
      <c r="AW437" s="14" t="s">
        <v>33</v>
      </c>
      <c r="AX437" s="14" t="s">
        <v>72</v>
      </c>
      <c r="AY437" s="215" t="s">
        <v>138</v>
      </c>
    </row>
    <row r="438" spans="1:65" s="13" customFormat="1" x14ac:dyDescent="0.2">
      <c r="B438" s="195"/>
      <c r="C438" s="196"/>
      <c r="D438" s="188" t="s">
        <v>158</v>
      </c>
      <c r="E438" s="197" t="s">
        <v>19</v>
      </c>
      <c r="F438" s="198" t="s">
        <v>299</v>
      </c>
      <c r="G438" s="196"/>
      <c r="H438" s="197" t="s">
        <v>19</v>
      </c>
      <c r="I438" s="199"/>
      <c r="J438" s="196"/>
      <c r="K438" s="196"/>
      <c r="L438" s="200"/>
      <c r="M438" s="201"/>
      <c r="N438" s="202"/>
      <c r="O438" s="202"/>
      <c r="P438" s="202"/>
      <c r="Q438" s="202"/>
      <c r="R438" s="202"/>
      <c r="S438" s="202"/>
      <c r="T438" s="203"/>
      <c r="AT438" s="204" t="s">
        <v>158</v>
      </c>
      <c r="AU438" s="204" t="s">
        <v>82</v>
      </c>
      <c r="AV438" s="13" t="s">
        <v>80</v>
      </c>
      <c r="AW438" s="13" t="s">
        <v>33</v>
      </c>
      <c r="AX438" s="13" t="s">
        <v>72</v>
      </c>
      <c r="AY438" s="204" t="s">
        <v>138</v>
      </c>
    </row>
    <row r="439" spans="1:65" s="14" customFormat="1" x14ac:dyDescent="0.2">
      <c r="B439" s="205"/>
      <c r="C439" s="206"/>
      <c r="D439" s="188" t="s">
        <v>158</v>
      </c>
      <c r="E439" s="207" t="s">
        <v>19</v>
      </c>
      <c r="F439" s="208" t="s">
        <v>541</v>
      </c>
      <c r="G439" s="206"/>
      <c r="H439" s="209">
        <v>6</v>
      </c>
      <c r="I439" s="210"/>
      <c r="J439" s="206"/>
      <c r="K439" s="206"/>
      <c r="L439" s="211"/>
      <c r="M439" s="212"/>
      <c r="N439" s="213"/>
      <c r="O439" s="213"/>
      <c r="P439" s="213"/>
      <c r="Q439" s="213"/>
      <c r="R439" s="213"/>
      <c r="S439" s="213"/>
      <c r="T439" s="214"/>
      <c r="AT439" s="215" t="s">
        <v>158</v>
      </c>
      <c r="AU439" s="215" t="s">
        <v>82</v>
      </c>
      <c r="AV439" s="14" t="s">
        <v>82</v>
      </c>
      <c r="AW439" s="14" t="s">
        <v>33</v>
      </c>
      <c r="AX439" s="14" t="s">
        <v>72</v>
      </c>
      <c r="AY439" s="215" t="s">
        <v>138</v>
      </c>
    </row>
    <row r="440" spans="1:65" s="14" customFormat="1" x14ac:dyDescent="0.2">
      <c r="B440" s="205"/>
      <c r="C440" s="206"/>
      <c r="D440" s="188" t="s">
        <v>158</v>
      </c>
      <c r="E440" s="207" t="s">
        <v>19</v>
      </c>
      <c r="F440" s="208" t="s">
        <v>543</v>
      </c>
      <c r="G440" s="206"/>
      <c r="H440" s="209">
        <v>1</v>
      </c>
      <c r="I440" s="210"/>
      <c r="J440" s="206"/>
      <c r="K440" s="206"/>
      <c r="L440" s="211"/>
      <c r="M440" s="212"/>
      <c r="N440" s="213"/>
      <c r="O440" s="213"/>
      <c r="P440" s="213"/>
      <c r="Q440" s="213"/>
      <c r="R440" s="213"/>
      <c r="S440" s="213"/>
      <c r="T440" s="214"/>
      <c r="AT440" s="215" t="s">
        <v>158</v>
      </c>
      <c r="AU440" s="215" t="s">
        <v>82</v>
      </c>
      <c r="AV440" s="14" t="s">
        <v>82</v>
      </c>
      <c r="AW440" s="14" t="s">
        <v>33</v>
      </c>
      <c r="AX440" s="14" t="s">
        <v>72</v>
      </c>
      <c r="AY440" s="215" t="s">
        <v>138</v>
      </c>
    </row>
    <row r="441" spans="1:65" s="15" customFormat="1" x14ac:dyDescent="0.2">
      <c r="B441" s="216"/>
      <c r="C441" s="217"/>
      <c r="D441" s="188" t="s">
        <v>158</v>
      </c>
      <c r="E441" s="218" t="s">
        <v>19</v>
      </c>
      <c r="F441" s="219" t="s">
        <v>214</v>
      </c>
      <c r="G441" s="217"/>
      <c r="H441" s="220">
        <v>9</v>
      </c>
      <c r="I441" s="221"/>
      <c r="J441" s="217"/>
      <c r="K441" s="217"/>
      <c r="L441" s="222"/>
      <c r="M441" s="223"/>
      <c r="N441" s="224"/>
      <c r="O441" s="224"/>
      <c r="P441" s="224"/>
      <c r="Q441" s="224"/>
      <c r="R441" s="224"/>
      <c r="S441" s="224"/>
      <c r="T441" s="225"/>
      <c r="AT441" s="226" t="s">
        <v>158</v>
      </c>
      <c r="AU441" s="226" t="s">
        <v>82</v>
      </c>
      <c r="AV441" s="15" t="s">
        <v>146</v>
      </c>
      <c r="AW441" s="15" t="s">
        <v>33</v>
      </c>
      <c r="AX441" s="15" t="s">
        <v>80</v>
      </c>
      <c r="AY441" s="226" t="s">
        <v>138</v>
      </c>
    </row>
    <row r="442" spans="1:65" s="2" customFormat="1" ht="24.15" customHeight="1" x14ac:dyDescent="0.2">
      <c r="A442" s="36"/>
      <c r="B442" s="37"/>
      <c r="C442" s="227" t="s">
        <v>580</v>
      </c>
      <c r="D442" s="227" t="s">
        <v>302</v>
      </c>
      <c r="E442" s="228" t="s">
        <v>581</v>
      </c>
      <c r="F442" s="229" t="s">
        <v>582</v>
      </c>
      <c r="G442" s="230" t="s">
        <v>144</v>
      </c>
      <c r="H442" s="231">
        <v>9</v>
      </c>
      <c r="I442" s="232">
        <v>197</v>
      </c>
      <c r="J442" s="233">
        <f>ROUND(I442*H442,2)</f>
        <v>1773</v>
      </c>
      <c r="K442" s="229" t="s">
        <v>145</v>
      </c>
      <c r="L442" s="234"/>
      <c r="M442" s="235" t="s">
        <v>19</v>
      </c>
      <c r="N442" s="236" t="s">
        <v>43</v>
      </c>
      <c r="O442" s="66"/>
      <c r="P442" s="184">
        <f>O442*H442</f>
        <v>0</v>
      </c>
      <c r="Q442" s="184">
        <v>1.4999999999999999E-4</v>
      </c>
      <c r="R442" s="184">
        <f>Q442*H442</f>
        <v>1.3499999999999999E-3</v>
      </c>
      <c r="S442" s="184">
        <v>0</v>
      </c>
      <c r="T442" s="185">
        <f>S442*H442</f>
        <v>0</v>
      </c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R442" s="186" t="s">
        <v>428</v>
      </c>
      <c r="AT442" s="186" t="s">
        <v>302</v>
      </c>
      <c r="AU442" s="186" t="s">
        <v>82</v>
      </c>
      <c r="AY442" s="19" t="s">
        <v>138</v>
      </c>
      <c r="BE442" s="187">
        <f>IF(N442="základní",J442,0)</f>
        <v>1773</v>
      </c>
      <c r="BF442" s="187">
        <f>IF(N442="snížená",J442,0)</f>
        <v>0</v>
      </c>
      <c r="BG442" s="187">
        <f>IF(N442="zákl. přenesená",J442,0)</f>
        <v>0</v>
      </c>
      <c r="BH442" s="187">
        <f>IF(N442="sníž. přenesená",J442,0)</f>
        <v>0</v>
      </c>
      <c r="BI442" s="187">
        <f>IF(N442="nulová",J442,0)</f>
        <v>0</v>
      </c>
      <c r="BJ442" s="19" t="s">
        <v>80</v>
      </c>
      <c r="BK442" s="187">
        <f>ROUND(I442*H442,2)</f>
        <v>1773</v>
      </c>
      <c r="BL442" s="19" t="s">
        <v>313</v>
      </c>
      <c r="BM442" s="186" t="s">
        <v>583</v>
      </c>
    </row>
    <row r="443" spans="1:65" s="2" customFormat="1" ht="19.2" x14ac:dyDescent="0.2">
      <c r="A443" s="36"/>
      <c r="B443" s="37"/>
      <c r="C443" s="38"/>
      <c r="D443" s="188" t="s">
        <v>148</v>
      </c>
      <c r="E443" s="38"/>
      <c r="F443" s="189" t="s">
        <v>582</v>
      </c>
      <c r="G443" s="38"/>
      <c r="H443" s="38"/>
      <c r="I443" s="190"/>
      <c r="J443" s="38"/>
      <c r="K443" s="38"/>
      <c r="L443" s="41"/>
      <c r="M443" s="191"/>
      <c r="N443" s="192"/>
      <c r="O443" s="66"/>
      <c r="P443" s="66"/>
      <c r="Q443" s="66"/>
      <c r="R443" s="66"/>
      <c r="S443" s="66"/>
      <c r="T443" s="67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T443" s="19" t="s">
        <v>148</v>
      </c>
      <c r="AU443" s="19" t="s">
        <v>82</v>
      </c>
    </row>
    <row r="444" spans="1:65" s="2" customFormat="1" ht="21.75" customHeight="1" x14ac:dyDescent="0.2">
      <c r="A444" s="36"/>
      <c r="B444" s="37"/>
      <c r="C444" s="175" t="s">
        <v>584</v>
      </c>
      <c r="D444" s="175" t="s">
        <v>141</v>
      </c>
      <c r="E444" s="176" t="s">
        <v>585</v>
      </c>
      <c r="F444" s="177" t="s">
        <v>586</v>
      </c>
      <c r="G444" s="178" t="s">
        <v>144</v>
      </c>
      <c r="H444" s="179">
        <v>59</v>
      </c>
      <c r="I444" s="180">
        <v>185</v>
      </c>
      <c r="J444" s="181">
        <f>ROUND(I444*H444,2)</f>
        <v>10915</v>
      </c>
      <c r="K444" s="177" t="s">
        <v>145</v>
      </c>
      <c r="L444" s="41"/>
      <c r="M444" s="182" t="s">
        <v>19</v>
      </c>
      <c r="N444" s="183" t="s">
        <v>43</v>
      </c>
      <c r="O444" s="66"/>
      <c r="P444" s="184">
        <f>O444*H444</f>
        <v>0</v>
      </c>
      <c r="Q444" s="184">
        <v>0</v>
      </c>
      <c r="R444" s="184">
        <f>Q444*H444</f>
        <v>0</v>
      </c>
      <c r="S444" s="184">
        <v>0</v>
      </c>
      <c r="T444" s="185">
        <f>S444*H444</f>
        <v>0</v>
      </c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R444" s="186" t="s">
        <v>313</v>
      </c>
      <c r="AT444" s="186" t="s">
        <v>141</v>
      </c>
      <c r="AU444" s="186" t="s">
        <v>82</v>
      </c>
      <c r="AY444" s="19" t="s">
        <v>138</v>
      </c>
      <c r="BE444" s="187">
        <f>IF(N444="základní",J444,0)</f>
        <v>10915</v>
      </c>
      <c r="BF444" s="187">
        <f>IF(N444="snížená",J444,0)</f>
        <v>0</v>
      </c>
      <c r="BG444" s="187">
        <f>IF(N444="zákl. přenesená",J444,0)</f>
        <v>0</v>
      </c>
      <c r="BH444" s="187">
        <f>IF(N444="sníž. přenesená",J444,0)</f>
        <v>0</v>
      </c>
      <c r="BI444" s="187">
        <f>IF(N444="nulová",J444,0)</f>
        <v>0</v>
      </c>
      <c r="BJ444" s="19" t="s">
        <v>80</v>
      </c>
      <c r="BK444" s="187">
        <f>ROUND(I444*H444,2)</f>
        <v>10915</v>
      </c>
      <c r="BL444" s="19" t="s">
        <v>313</v>
      </c>
      <c r="BM444" s="186" t="s">
        <v>587</v>
      </c>
    </row>
    <row r="445" spans="1:65" s="2" customFormat="1" ht="19.2" x14ac:dyDescent="0.2">
      <c r="A445" s="36"/>
      <c r="B445" s="37"/>
      <c r="C445" s="38"/>
      <c r="D445" s="188" t="s">
        <v>148</v>
      </c>
      <c r="E445" s="38"/>
      <c r="F445" s="189" t="s">
        <v>588</v>
      </c>
      <c r="G445" s="38"/>
      <c r="H445" s="38"/>
      <c r="I445" s="190"/>
      <c r="J445" s="38"/>
      <c r="K445" s="38"/>
      <c r="L445" s="41"/>
      <c r="M445" s="191"/>
      <c r="N445" s="192"/>
      <c r="O445" s="66"/>
      <c r="P445" s="66"/>
      <c r="Q445" s="66"/>
      <c r="R445" s="66"/>
      <c r="S445" s="66"/>
      <c r="T445" s="67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T445" s="19" t="s">
        <v>148</v>
      </c>
      <c r="AU445" s="19" t="s">
        <v>82</v>
      </c>
    </row>
    <row r="446" spans="1:65" s="2" customFormat="1" x14ac:dyDescent="0.2">
      <c r="A446" s="36"/>
      <c r="B446" s="37"/>
      <c r="C446" s="38"/>
      <c r="D446" s="193" t="s">
        <v>150</v>
      </c>
      <c r="E446" s="38"/>
      <c r="F446" s="194" t="s">
        <v>589</v>
      </c>
      <c r="G446" s="38"/>
      <c r="H446" s="38"/>
      <c r="I446" s="190"/>
      <c r="J446" s="38"/>
      <c r="K446" s="38"/>
      <c r="L446" s="41"/>
      <c r="M446" s="191"/>
      <c r="N446" s="192"/>
      <c r="O446" s="66"/>
      <c r="P446" s="66"/>
      <c r="Q446" s="66"/>
      <c r="R446" s="66"/>
      <c r="S446" s="66"/>
      <c r="T446" s="67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T446" s="19" t="s">
        <v>150</v>
      </c>
      <c r="AU446" s="19" t="s">
        <v>82</v>
      </c>
    </row>
    <row r="447" spans="1:65" s="13" customFormat="1" x14ac:dyDescent="0.2">
      <c r="B447" s="195"/>
      <c r="C447" s="196"/>
      <c r="D447" s="188" t="s">
        <v>158</v>
      </c>
      <c r="E447" s="197" t="s">
        <v>19</v>
      </c>
      <c r="F447" s="198" t="s">
        <v>435</v>
      </c>
      <c r="G447" s="196"/>
      <c r="H447" s="197" t="s">
        <v>19</v>
      </c>
      <c r="I447" s="199"/>
      <c r="J447" s="196"/>
      <c r="K447" s="196"/>
      <c r="L447" s="200"/>
      <c r="M447" s="201"/>
      <c r="N447" s="202"/>
      <c r="O447" s="202"/>
      <c r="P447" s="202"/>
      <c r="Q447" s="202"/>
      <c r="R447" s="202"/>
      <c r="S447" s="202"/>
      <c r="T447" s="203"/>
      <c r="AT447" s="204" t="s">
        <v>158</v>
      </c>
      <c r="AU447" s="204" t="s">
        <v>82</v>
      </c>
      <c r="AV447" s="13" t="s">
        <v>80</v>
      </c>
      <c r="AW447" s="13" t="s">
        <v>33</v>
      </c>
      <c r="AX447" s="13" t="s">
        <v>72</v>
      </c>
      <c r="AY447" s="204" t="s">
        <v>138</v>
      </c>
    </row>
    <row r="448" spans="1:65" s="14" customFormat="1" x14ac:dyDescent="0.2">
      <c r="B448" s="205"/>
      <c r="C448" s="206"/>
      <c r="D448" s="188" t="s">
        <v>158</v>
      </c>
      <c r="E448" s="207" t="s">
        <v>19</v>
      </c>
      <c r="F448" s="208" t="s">
        <v>537</v>
      </c>
      <c r="G448" s="206"/>
      <c r="H448" s="209">
        <v>4</v>
      </c>
      <c r="I448" s="210"/>
      <c r="J448" s="206"/>
      <c r="K448" s="206"/>
      <c r="L448" s="211"/>
      <c r="M448" s="212"/>
      <c r="N448" s="213"/>
      <c r="O448" s="213"/>
      <c r="P448" s="213"/>
      <c r="Q448" s="213"/>
      <c r="R448" s="213"/>
      <c r="S448" s="213"/>
      <c r="T448" s="214"/>
      <c r="AT448" s="215" t="s">
        <v>158</v>
      </c>
      <c r="AU448" s="215" t="s">
        <v>82</v>
      </c>
      <c r="AV448" s="14" t="s">
        <v>82</v>
      </c>
      <c r="AW448" s="14" t="s">
        <v>33</v>
      </c>
      <c r="AX448" s="14" t="s">
        <v>72</v>
      </c>
      <c r="AY448" s="215" t="s">
        <v>138</v>
      </c>
    </row>
    <row r="449" spans="2:51" s="14" customFormat="1" x14ac:dyDescent="0.2">
      <c r="B449" s="205"/>
      <c r="C449" s="206"/>
      <c r="D449" s="188" t="s">
        <v>158</v>
      </c>
      <c r="E449" s="207" t="s">
        <v>19</v>
      </c>
      <c r="F449" s="208" t="s">
        <v>554</v>
      </c>
      <c r="G449" s="206"/>
      <c r="H449" s="209">
        <v>1</v>
      </c>
      <c r="I449" s="210"/>
      <c r="J449" s="206"/>
      <c r="K449" s="206"/>
      <c r="L449" s="211"/>
      <c r="M449" s="212"/>
      <c r="N449" s="213"/>
      <c r="O449" s="213"/>
      <c r="P449" s="213"/>
      <c r="Q449" s="213"/>
      <c r="R449" s="213"/>
      <c r="S449" s="213"/>
      <c r="T449" s="214"/>
      <c r="AT449" s="215" t="s">
        <v>158</v>
      </c>
      <c r="AU449" s="215" t="s">
        <v>82</v>
      </c>
      <c r="AV449" s="14" t="s">
        <v>82</v>
      </c>
      <c r="AW449" s="14" t="s">
        <v>33</v>
      </c>
      <c r="AX449" s="14" t="s">
        <v>72</v>
      </c>
      <c r="AY449" s="215" t="s">
        <v>138</v>
      </c>
    </row>
    <row r="450" spans="2:51" s="14" customFormat="1" x14ac:dyDescent="0.2">
      <c r="B450" s="205"/>
      <c r="C450" s="206"/>
      <c r="D450" s="188" t="s">
        <v>158</v>
      </c>
      <c r="E450" s="207" t="s">
        <v>19</v>
      </c>
      <c r="F450" s="208" t="s">
        <v>555</v>
      </c>
      <c r="G450" s="206"/>
      <c r="H450" s="209">
        <v>5</v>
      </c>
      <c r="I450" s="210"/>
      <c r="J450" s="206"/>
      <c r="K450" s="206"/>
      <c r="L450" s="211"/>
      <c r="M450" s="212"/>
      <c r="N450" s="213"/>
      <c r="O450" s="213"/>
      <c r="P450" s="213"/>
      <c r="Q450" s="213"/>
      <c r="R450" s="213"/>
      <c r="S450" s="213"/>
      <c r="T450" s="214"/>
      <c r="AT450" s="215" t="s">
        <v>158</v>
      </c>
      <c r="AU450" s="215" t="s">
        <v>82</v>
      </c>
      <c r="AV450" s="14" t="s">
        <v>82</v>
      </c>
      <c r="AW450" s="14" t="s">
        <v>33</v>
      </c>
      <c r="AX450" s="14" t="s">
        <v>72</v>
      </c>
      <c r="AY450" s="215" t="s">
        <v>138</v>
      </c>
    </row>
    <row r="451" spans="2:51" s="14" customFormat="1" x14ac:dyDescent="0.2">
      <c r="B451" s="205"/>
      <c r="C451" s="206"/>
      <c r="D451" s="188" t="s">
        <v>158</v>
      </c>
      <c r="E451" s="207" t="s">
        <v>19</v>
      </c>
      <c r="F451" s="208" t="s">
        <v>556</v>
      </c>
      <c r="G451" s="206"/>
      <c r="H451" s="209">
        <v>4</v>
      </c>
      <c r="I451" s="210"/>
      <c r="J451" s="206"/>
      <c r="K451" s="206"/>
      <c r="L451" s="211"/>
      <c r="M451" s="212"/>
      <c r="N451" s="213"/>
      <c r="O451" s="213"/>
      <c r="P451" s="213"/>
      <c r="Q451" s="213"/>
      <c r="R451" s="213"/>
      <c r="S451" s="213"/>
      <c r="T451" s="214"/>
      <c r="AT451" s="215" t="s">
        <v>158</v>
      </c>
      <c r="AU451" s="215" t="s">
        <v>82</v>
      </c>
      <c r="AV451" s="14" t="s">
        <v>82</v>
      </c>
      <c r="AW451" s="14" t="s">
        <v>33</v>
      </c>
      <c r="AX451" s="14" t="s">
        <v>72</v>
      </c>
      <c r="AY451" s="215" t="s">
        <v>138</v>
      </c>
    </row>
    <row r="452" spans="2:51" s="14" customFormat="1" x14ac:dyDescent="0.2">
      <c r="B452" s="205"/>
      <c r="C452" s="206"/>
      <c r="D452" s="188" t="s">
        <v>158</v>
      </c>
      <c r="E452" s="207" t="s">
        <v>19</v>
      </c>
      <c r="F452" s="208" t="s">
        <v>557</v>
      </c>
      <c r="G452" s="206"/>
      <c r="H452" s="209">
        <v>2</v>
      </c>
      <c r="I452" s="210"/>
      <c r="J452" s="206"/>
      <c r="K452" s="206"/>
      <c r="L452" s="211"/>
      <c r="M452" s="212"/>
      <c r="N452" s="213"/>
      <c r="O452" s="213"/>
      <c r="P452" s="213"/>
      <c r="Q452" s="213"/>
      <c r="R452" s="213"/>
      <c r="S452" s="213"/>
      <c r="T452" s="214"/>
      <c r="AT452" s="215" t="s">
        <v>158</v>
      </c>
      <c r="AU452" s="215" t="s">
        <v>82</v>
      </c>
      <c r="AV452" s="14" t="s">
        <v>82</v>
      </c>
      <c r="AW452" s="14" t="s">
        <v>33</v>
      </c>
      <c r="AX452" s="14" t="s">
        <v>72</v>
      </c>
      <c r="AY452" s="215" t="s">
        <v>138</v>
      </c>
    </row>
    <row r="453" spans="2:51" s="14" customFormat="1" x14ac:dyDescent="0.2">
      <c r="B453" s="205"/>
      <c r="C453" s="206"/>
      <c r="D453" s="188" t="s">
        <v>158</v>
      </c>
      <c r="E453" s="207" t="s">
        <v>19</v>
      </c>
      <c r="F453" s="208" t="s">
        <v>558</v>
      </c>
      <c r="G453" s="206"/>
      <c r="H453" s="209">
        <v>4</v>
      </c>
      <c r="I453" s="210"/>
      <c r="J453" s="206"/>
      <c r="K453" s="206"/>
      <c r="L453" s="211"/>
      <c r="M453" s="212"/>
      <c r="N453" s="213"/>
      <c r="O453" s="213"/>
      <c r="P453" s="213"/>
      <c r="Q453" s="213"/>
      <c r="R453" s="213"/>
      <c r="S453" s="213"/>
      <c r="T453" s="214"/>
      <c r="AT453" s="215" t="s">
        <v>158</v>
      </c>
      <c r="AU453" s="215" t="s">
        <v>82</v>
      </c>
      <c r="AV453" s="14" t="s">
        <v>82</v>
      </c>
      <c r="AW453" s="14" t="s">
        <v>33</v>
      </c>
      <c r="AX453" s="14" t="s">
        <v>72</v>
      </c>
      <c r="AY453" s="215" t="s">
        <v>138</v>
      </c>
    </row>
    <row r="454" spans="2:51" s="14" customFormat="1" x14ac:dyDescent="0.2">
      <c r="B454" s="205"/>
      <c r="C454" s="206"/>
      <c r="D454" s="188" t="s">
        <v>158</v>
      </c>
      <c r="E454" s="207" t="s">
        <v>19</v>
      </c>
      <c r="F454" s="208" t="s">
        <v>559</v>
      </c>
      <c r="G454" s="206"/>
      <c r="H454" s="209">
        <v>1</v>
      </c>
      <c r="I454" s="210"/>
      <c r="J454" s="206"/>
      <c r="K454" s="206"/>
      <c r="L454" s="211"/>
      <c r="M454" s="212"/>
      <c r="N454" s="213"/>
      <c r="O454" s="213"/>
      <c r="P454" s="213"/>
      <c r="Q454" s="213"/>
      <c r="R454" s="213"/>
      <c r="S454" s="213"/>
      <c r="T454" s="214"/>
      <c r="AT454" s="215" t="s">
        <v>158</v>
      </c>
      <c r="AU454" s="215" t="s">
        <v>82</v>
      </c>
      <c r="AV454" s="14" t="s">
        <v>82</v>
      </c>
      <c r="AW454" s="14" t="s">
        <v>33</v>
      </c>
      <c r="AX454" s="14" t="s">
        <v>72</v>
      </c>
      <c r="AY454" s="215" t="s">
        <v>138</v>
      </c>
    </row>
    <row r="455" spans="2:51" s="14" customFormat="1" x14ac:dyDescent="0.2">
      <c r="B455" s="205"/>
      <c r="C455" s="206"/>
      <c r="D455" s="188" t="s">
        <v>158</v>
      </c>
      <c r="E455" s="207" t="s">
        <v>19</v>
      </c>
      <c r="F455" s="208" t="s">
        <v>560</v>
      </c>
      <c r="G455" s="206"/>
      <c r="H455" s="209">
        <v>1</v>
      </c>
      <c r="I455" s="210"/>
      <c r="J455" s="206"/>
      <c r="K455" s="206"/>
      <c r="L455" s="211"/>
      <c r="M455" s="212"/>
      <c r="N455" s="213"/>
      <c r="O455" s="213"/>
      <c r="P455" s="213"/>
      <c r="Q455" s="213"/>
      <c r="R455" s="213"/>
      <c r="S455" s="213"/>
      <c r="T455" s="214"/>
      <c r="AT455" s="215" t="s">
        <v>158</v>
      </c>
      <c r="AU455" s="215" t="s">
        <v>82</v>
      </c>
      <c r="AV455" s="14" t="s">
        <v>82</v>
      </c>
      <c r="AW455" s="14" t="s">
        <v>33</v>
      </c>
      <c r="AX455" s="14" t="s">
        <v>72</v>
      </c>
      <c r="AY455" s="215" t="s">
        <v>138</v>
      </c>
    </row>
    <row r="456" spans="2:51" s="14" customFormat="1" x14ac:dyDescent="0.2">
      <c r="B456" s="205"/>
      <c r="C456" s="206"/>
      <c r="D456" s="188" t="s">
        <v>158</v>
      </c>
      <c r="E456" s="207" t="s">
        <v>19</v>
      </c>
      <c r="F456" s="208" t="s">
        <v>542</v>
      </c>
      <c r="G456" s="206"/>
      <c r="H456" s="209">
        <v>1</v>
      </c>
      <c r="I456" s="210"/>
      <c r="J456" s="206"/>
      <c r="K456" s="206"/>
      <c r="L456" s="211"/>
      <c r="M456" s="212"/>
      <c r="N456" s="213"/>
      <c r="O456" s="213"/>
      <c r="P456" s="213"/>
      <c r="Q456" s="213"/>
      <c r="R456" s="213"/>
      <c r="S456" s="213"/>
      <c r="T456" s="214"/>
      <c r="AT456" s="215" t="s">
        <v>158</v>
      </c>
      <c r="AU456" s="215" t="s">
        <v>82</v>
      </c>
      <c r="AV456" s="14" t="s">
        <v>82</v>
      </c>
      <c r="AW456" s="14" t="s">
        <v>33</v>
      </c>
      <c r="AX456" s="14" t="s">
        <v>72</v>
      </c>
      <c r="AY456" s="215" t="s">
        <v>138</v>
      </c>
    </row>
    <row r="457" spans="2:51" s="14" customFormat="1" x14ac:dyDescent="0.2">
      <c r="B457" s="205"/>
      <c r="C457" s="206"/>
      <c r="D457" s="188" t="s">
        <v>158</v>
      </c>
      <c r="E457" s="207" t="s">
        <v>19</v>
      </c>
      <c r="F457" s="208" t="s">
        <v>561</v>
      </c>
      <c r="G457" s="206"/>
      <c r="H457" s="209">
        <v>1</v>
      </c>
      <c r="I457" s="210"/>
      <c r="J457" s="206"/>
      <c r="K457" s="206"/>
      <c r="L457" s="211"/>
      <c r="M457" s="212"/>
      <c r="N457" s="213"/>
      <c r="O457" s="213"/>
      <c r="P457" s="213"/>
      <c r="Q457" s="213"/>
      <c r="R457" s="213"/>
      <c r="S457" s="213"/>
      <c r="T457" s="214"/>
      <c r="AT457" s="215" t="s">
        <v>158</v>
      </c>
      <c r="AU457" s="215" t="s">
        <v>82</v>
      </c>
      <c r="AV457" s="14" t="s">
        <v>82</v>
      </c>
      <c r="AW457" s="14" t="s">
        <v>33</v>
      </c>
      <c r="AX457" s="14" t="s">
        <v>72</v>
      </c>
      <c r="AY457" s="215" t="s">
        <v>138</v>
      </c>
    </row>
    <row r="458" spans="2:51" s="14" customFormat="1" x14ac:dyDescent="0.2">
      <c r="B458" s="205"/>
      <c r="C458" s="206"/>
      <c r="D458" s="188" t="s">
        <v>158</v>
      </c>
      <c r="E458" s="207" t="s">
        <v>19</v>
      </c>
      <c r="F458" s="208" t="s">
        <v>562</v>
      </c>
      <c r="G458" s="206"/>
      <c r="H458" s="209">
        <v>1</v>
      </c>
      <c r="I458" s="210"/>
      <c r="J458" s="206"/>
      <c r="K458" s="206"/>
      <c r="L458" s="211"/>
      <c r="M458" s="212"/>
      <c r="N458" s="213"/>
      <c r="O458" s="213"/>
      <c r="P458" s="213"/>
      <c r="Q458" s="213"/>
      <c r="R458" s="213"/>
      <c r="S458" s="213"/>
      <c r="T458" s="214"/>
      <c r="AT458" s="215" t="s">
        <v>158</v>
      </c>
      <c r="AU458" s="215" t="s">
        <v>82</v>
      </c>
      <c r="AV458" s="14" t="s">
        <v>82</v>
      </c>
      <c r="AW458" s="14" t="s">
        <v>33</v>
      </c>
      <c r="AX458" s="14" t="s">
        <v>72</v>
      </c>
      <c r="AY458" s="215" t="s">
        <v>138</v>
      </c>
    </row>
    <row r="459" spans="2:51" s="13" customFormat="1" x14ac:dyDescent="0.2">
      <c r="B459" s="195"/>
      <c r="C459" s="196"/>
      <c r="D459" s="188" t="s">
        <v>158</v>
      </c>
      <c r="E459" s="197" t="s">
        <v>19</v>
      </c>
      <c r="F459" s="198" t="s">
        <v>299</v>
      </c>
      <c r="G459" s="196"/>
      <c r="H459" s="197" t="s">
        <v>19</v>
      </c>
      <c r="I459" s="199"/>
      <c r="J459" s="196"/>
      <c r="K459" s="196"/>
      <c r="L459" s="200"/>
      <c r="M459" s="201"/>
      <c r="N459" s="202"/>
      <c r="O459" s="202"/>
      <c r="P459" s="202"/>
      <c r="Q459" s="202"/>
      <c r="R459" s="202"/>
      <c r="S459" s="202"/>
      <c r="T459" s="203"/>
      <c r="AT459" s="204" t="s">
        <v>158</v>
      </c>
      <c r="AU459" s="204" t="s">
        <v>82</v>
      </c>
      <c r="AV459" s="13" t="s">
        <v>80</v>
      </c>
      <c r="AW459" s="13" t="s">
        <v>33</v>
      </c>
      <c r="AX459" s="13" t="s">
        <v>72</v>
      </c>
      <c r="AY459" s="204" t="s">
        <v>138</v>
      </c>
    </row>
    <row r="460" spans="2:51" s="14" customFormat="1" x14ac:dyDescent="0.2">
      <c r="B460" s="205"/>
      <c r="C460" s="206"/>
      <c r="D460" s="188" t="s">
        <v>158</v>
      </c>
      <c r="E460" s="207" t="s">
        <v>19</v>
      </c>
      <c r="F460" s="208" t="s">
        <v>540</v>
      </c>
      <c r="G460" s="206"/>
      <c r="H460" s="209">
        <v>7</v>
      </c>
      <c r="I460" s="210"/>
      <c r="J460" s="206"/>
      <c r="K460" s="206"/>
      <c r="L460" s="211"/>
      <c r="M460" s="212"/>
      <c r="N460" s="213"/>
      <c r="O460" s="213"/>
      <c r="P460" s="213"/>
      <c r="Q460" s="213"/>
      <c r="R460" s="213"/>
      <c r="S460" s="213"/>
      <c r="T460" s="214"/>
      <c r="AT460" s="215" t="s">
        <v>158</v>
      </c>
      <c r="AU460" s="215" t="s">
        <v>82</v>
      </c>
      <c r="AV460" s="14" t="s">
        <v>82</v>
      </c>
      <c r="AW460" s="14" t="s">
        <v>33</v>
      </c>
      <c r="AX460" s="14" t="s">
        <v>72</v>
      </c>
      <c r="AY460" s="215" t="s">
        <v>138</v>
      </c>
    </row>
    <row r="461" spans="2:51" s="14" customFormat="1" x14ac:dyDescent="0.2">
      <c r="B461" s="205"/>
      <c r="C461" s="206"/>
      <c r="D461" s="188" t="s">
        <v>158</v>
      </c>
      <c r="E461" s="207" t="s">
        <v>19</v>
      </c>
      <c r="F461" s="208" t="s">
        <v>563</v>
      </c>
      <c r="G461" s="206"/>
      <c r="H461" s="209">
        <v>2</v>
      </c>
      <c r="I461" s="210"/>
      <c r="J461" s="206"/>
      <c r="K461" s="206"/>
      <c r="L461" s="211"/>
      <c r="M461" s="212"/>
      <c r="N461" s="213"/>
      <c r="O461" s="213"/>
      <c r="P461" s="213"/>
      <c r="Q461" s="213"/>
      <c r="R461" s="213"/>
      <c r="S461" s="213"/>
      <c r="T461" s="214"/>
      <c r="AT461" s="215" t="s">
        <v>158</v>
      </c>
      <c r="AU461" s="215" t="s">
        <v>82</v>
      </c>
      <c r="AV461" s="14" t="s">
        <v>82</v>
      </c>
      <c r="AW461" s="14" t="s">
        <v>33</v>
      </c>
      <c r="AX461" s="14" t="s">
        <v>72</v>
      </c>
      <c r="AY461" s="215" t="s">
        <v>138</v>
      </c>
    </row>
    <row r="462" spans="2:51" s="14" customFormat="1" x14ac:dyDescent="0.2">
      <c r="B462" s="205"/>
      <c r="C462" s="206"/>
      <c r="D462" s="188" t="s">
        <v>158</v>
      </c>
      <c r="E462" s="207" t="s">
        <v>19</v>
      </c>
      <c r="F462" s="208" t="s">
        <v>554</v>
      </c>
      <c r="G462" s="206"/>
      <c r="H462" s="209">
        <v>1</v>
      </c>
      <c r="I462" s="210"/>
      <c r="J462" s="206"/>
      <c r="K462" s="206"/>
      <c r="L462" s="211"/>
      <c r="M462" s="212"/>
      <c r="N462" s="213"/>
      <c r="O462" s="213"/>
      <c r="P462" s="213"/>
      <c r="Q462" s="213"/>
      <c r="R462" s="213"/>
      <c r="S462" s="213"/>
      <c r="T462" s="214"/>
      <c r="AT462" s="215" t="s">
        <v>158</v>
      </c>
      <c r="AU462" s="215" t="s">
        <v>82</v>
      </c>
      <c r="AV462" s="14" t="s">
        <v>82</v>
      </c>
      <c r="AW462" s="14" t="s">
        <v>33</v>
      </c>
      <c r="AX462" s="14" t="s">
        <v>72</v>
      </c>
      <c r="AY462" s="215" t="s">
        <v>138</v>
      </c>
    </row>
    <row r="463" spans="2:51" s="14" customFormat="1" x14ac:dyDescent="0.2">
      <c r="B463" s="205"/>
      <c r="C463" s="206"/>
      <c r="D463" s="188" t="s">
        <v>158</v>
      </c>
      <c r="E463" s="207" t="s">
        <v>19</v>
      </c>
      <c r="F463" s="208" t="s">
        <v>564</v>
      </c>
      <c r="G463" s="206"/>
      <c r="H463" s="209">
        <v>9</v>
      </c>
      <c r="I463" s="210"/>
      <c r="J463" s="206"/>
      <c r="K463" s="206"/>
      <c r="L463" s="211"/>
      <c r="M463" s="212"/>
      <c r="N463" s="213"/>
      <c r="O463" s="213"/>
      <c r="P463" s="213"/>
      <c r="Q463" s="213"/>
      <c r="R463" s="213"/>
      <c r="S463" s="213"/>
      <c r="T463" s="214"/>
      <c r="AT463" s="215" t="s">
        <v>158</v>
      </c>
      <c r="AU463" s="215" t="s">
        <v>82</v>
      </c>
      <c r="AV463" s="14" t="s">
        <v>82</v>
      </c>
      <c r="AW463" s="14" t="s">
        <v>33</v>
      </c>
      <c r="AX463" s="14" t="s">
        <v>72</v>
      </c>
      <c r="AY463" s="215" t="s">
        <v>138</v>
      </c>
    </row>
    <row r="464" spans="2:51" s="14" customFormat="1" x14ac:dyDescent="0.2">
      <c r="B464" s="205"/>
      <c r="C464" s="206"/>
      <c r="D464" s="188" t="s">
        <v>158</v>
      </c>
      <c r="E464" s="207" t="s">
        <v>19</v>
      </c>
      <c r="F464" s="208" t="s">
        <v>565</v>
      </c>
      <c r="G464" s="206"/>
      <c r="H464" s="209">
        <v>3</v>
      </c>
      <c r="I464" s="210"/>
      <c r="J464" s="206"/>
      <c r="K464" s="206"/>
      <c r="L464" s="211"/>
      <c r="M464" s="212"/>
      <c r="N464" s="213"/>
      <c r="O464" s="213"/>
      <c r="P464" s="213"/>
      <c r="Q464" s="213"/>
      <c r="R464" s="213"/>
      <c r="S464" s="213"/>
      <c r="T464" s="214"/>
      <c r="AT464" s="215" t="s">
        <v>158</v>
      </c>
      <c r="AU464" s="215" t="s">
        <v>82</v>
      </c>
      <c r="AV464" s="14" t="s">
        <v>82</v>
      </c>
      <c r="AW464" s="14" t="s">
        <v>33</v>
      </c>
      <c r="AX464" s="14" t="s">
        <v>72</v>
      </c>
      <c r="AY464" s="215" t="s">
        <v>138</v>
      </c>
    </row>
    <row r="465" spans="1:65" s="14" customFormat="1" x14ac:dyDescent="0.2">
      <c r="B465" s="205"/>
      <c r="C465" s="206"/>
      <c r="D465" s="188" t="s">
        <v>158</v>
      </c>
      <c r="E465" s="207" t="s">
        <v>19</v>
      </c>
      <c r="F465" s="208" t="s">
        <v>566</v>
      </c>
      <c r="G465" s="206"/>
      <c r="H465" s="209">
        <v>6</v>
      </c>
      <c r="I465" s="210"/>
      <c r="J465" s="206"/>
      <c r="K465" s="206"/>
      <c r="L465" s="211"/>
      <c r="M465" s="212"/>
      <c r="N465" s="213"/>
      <c r="O465" s="213"/>
      <c r="P465" s="213"/>
      <c r="Q465" s="213"/>
      <c r="R465" s="213"/>
      <c r="S465" s="213"/>
      <c r="T465" s="214"/>
      <c r="AT465" s="215" t="s">
        <v>158</v>
      </c>
      <c r="AU465" s="215" t="s">
        <v>82</v>
      </c>
      <c r="AV465" s="14" t="s">
        <v>82</v>
      </c>
      <c r="AW465" s="14" t="s">
        <v>33</v>
      </c>
      <c r="AX465" s="14" t="s">
        <v>72</v>
      </c>
      <c r="AY465" s="215" t="s">
        <v>138</v>
      </c>
    </row>
    <row r="466" spans="1:65" s="14" customFormat="1" x14ac:dyDescent="0.2">
      <c r="B466" s="205"/>
      <c r="C466" s="206"/>
      <c r="D466" s="188" t="s">
        <v>158</v>
      </c>
      <c r="E466" s="207" t="s">
        <v>19</v>
      </c>
      <c r="F466" s="208" t="s">
        <v>567</v>
      </c>
      <c r="G466" s="206"/>
      <c r="H466" s="209">
        <v>2</v>
      </c>
      <c r="I466" s="210"/>
      <c r="J466" s="206"/>
      <c r="K466" s="206"/>
      <c r="L466" s="211"/>
      <c r="M466" s="212"/>
      <c r="N466" s="213"/>
      <c r="O466" s="213"/>
      <c r="P466" s="213"/>
      <c r="Q466" s="213"/>
      <c r="R466" s="213"/>
      <c r="S466" s="213"/>
      <c r="T466" s="214"/>
      <c r="AT466" s="215" t="s">
        <v>158</v>
      </c>
      <c r="AU466" s="215" t="s">
        <v>82</v>
      </c>
      <c r="AV466" s="14" t="s">
        <v>82</v>
      </c>
      <c r="AW466" s="14" t="s">
        <v>33</v>
      </c>
      <c r="AX466" s="14" t="s">
        <v>72</v>
      </c>
      <c r="AY466" s="215" t="s">
        <v>138</v>
      </c>
    </row>
    <row r="467" spans="1:65" s="14" customFormat="1" x14ac:dyDescent="0.2">
      <c r="B467" s="205"/>
      <c r="C467" s="206"/>
      <c r="D467" s="188" t="s">
        <v>158</v>
      </c>
      <c r="E467" s="207" t="s">
        <v>19</v>
      </c>
      <c r="F467" s="208" t="s">
        <v>568</v>
      </c>
      <c r="G467" s="206"/>
      <c r="H467" s="209">
        <v>2</v>
      </c>
      <c r="I467" s="210"/>
      <c r="J467" s="206"/>
      <c r="K467" s="206"/>
      <c r="L467" s="211"/>
      <c r="M467" s="212"/>
      <c r="N467" s="213"/>
      <c r="O467" s="213"/>
      <c r="P467" s="213"/>
      <c r="Q467" s="213"/>
      <c r="R467" s="213"/>
      <c r="S467" s="213"/>
      <c r="T467" s="214"/>
      <c r="AT467" s="215" t="s">
        <v>158</v>
      </c>
      <c r="AU467" s="215" t="s">
        <v>82</v>
      </c>
      <c r="AV467" s="14" t="s">
        <v>82</v>
      </c>
      <c r="AW467" s="14" t="s">
        <v>33</v>
      </c>
      <c r="AX467" s="14" t="s">
        <v>72</v>
      </c>
      <c r="AY467" s="215" t="s">
        <v>138</v>
      </c>
    </row>
    <row r="468" spans="1:65" s="14" customFormat="1" x14ac:dyDescent="0.2">
      <c r="B468" s="205"/>
      <c r="C468" s="206"/>
      <c r="D468" s="188" t="s">
        <v>158</v>
      </c>
      <c r="E468" s="207" t="s">
        <v>19</v>
      </c>
      <c r="F468" s="208" t="s">
        <v>569</v>
      </c>
      <c r="G468" s="206"/>
      <c r="H468" s="209">
        <v>1</v>
      </c>
      <c r="I468" s="210"/>
      <c r="J468" s="206"/>
      <c r="K468" s="206"/>
      <c r="L468" s="211"/>
      <c r="M468" s="212"/>
      <c r="N468" s="213"/>
      <c r="O468" s="213"/>
      <c r="P468" s="213"/>
      <c r="Q468" s="213"/>
      <c r="R468" s="213"/>
      <c r="S468" s="213"/>
      <c r="T468" s="214"/>
      <c r="AT468" s="215" t="s">
        <v>158</v>
      </c>
      <c r="AU468" s="215" t="s">
        <v>82</v>
      </c>
      <c r="AV468" s="14" t="s">
        <v>82</v>
      </c>
      <c r="AW468" s="14" t="s">
        <v>33</v>
      </c>
      <c r="AX468" s="14" t="s">
        <v>72</v>
      </c>
      <c r="AY468" s="215" t="s">
        <v>138</v>
      </c>
    </row>
    <row r="469" spans="1:65" s="14" customFormat="1" x14ac:dyDescent="0.2">
      <c r="B469" s="205"/>
      <c r="C469" s="206"/>
      <c r="D469" s="188" t="s">
        <v>158</v>
      </c>
      <c r="E469" s="207" t="s">
        <v>19</v>
      </c>
      <c r="F469" s="208" t="s">
        <v>542</v>
      </c>
      <c r="G469" s="206"/>
      <c r="H469" s="209">
        <v>1</v>
      </c>
      <c r="I469" s="210"/>
      <c r="J469" s="206"/>
      <c r="K469" s="206"/>
      <c r="L469" s="211"/>
      <c r="M469" s="212"/>
      <c r="N469" s="213"/>
      <c r="O469" s="213"/>
      <c r="P469" s="213"/>
      <c r="Q469" s="213"/>
      <c r="R469" s="213"/>
      <c r="S469" s="213"/>
      <c r="T469" s="214"/>
      <c r="AT469" s="215" t="s">
        <v>158</v>
      </c>
      <c r="AU469" s="215" t="s">
        <v>82</v>
      </c>
      <c r="AV469" s="14" t="s">
        <v>82</v>
      </c>
      <c r="AW469" s="14" t="s">
        <v>33</v>
      </c>
      <c r="AX469" s="14" t="s">
        <v>72</v>
      </c>
      <c r="AY469" s="215" t="s">
        <v>138</v>
      </c>
    </row>
    <row r="470" spans="1:65" s="15" customFormat="1" x14ac:dyDescent="0.2">
      <c r="B470" s="216"/>
      <c r="C470" s="217"/>
      <c r="D470" s="188" t="s">
        <v>158</v>
      </c>
      <c r="E470" s="218" t="s">
        <v>19</v>
      </c>
      <c r="F470" s="219" t="s">
        <v>214</v>
      </c>
      <c r="G470" s="217"/>
      <c r="H470" s="220">
        <v>59</v>
      </c>
      <c r="I470" s="221"/>
      <c r="J470" s="217"/>
      <c r="K470" s="217"/>
      <c r="L470" s="222"/>
      <c r="M470" s="223"/>
      <c r="N470" s="224"/>
      <c r="O470" s="224"/>
      <c r="P470" s="224"/>
      <c r="Q470" s="224"/>
      <c r="R470" s="224"/>
      <c r="S470" s="224"/>
      <c r="T470" s="225"/>
      <c r="AT470" s="226" t="s">
        <v>158</v>
      </c>
      <c r="AU470" s="226" t="s">
        <v>82</v>
      </c>
      <c r="AV470" s="15" t="s">
        <v>146</v>
      </c>
      <c r="AW470" s="15" t="s">
        <v>33</v>
      </c>
      <c r="AX470" s="15" t="s">
        <v>80</v>
      </c>
      <c r="AY470" s="226" t="s">
        <v>138</v>
      </c>
    </row>
    <row r="471" spans="1:65" s="2" customFormat="1" ht="16.5" customHeight="1" x14ac:dyDescent="0.2">
      <c r="A471" s="36"/>
      <c r="B471" s="37"/>
      <c r="C471" s="227" t="s">
        <v>590</v>
      </c>
      <c r="D471" s="227" t="s">
        <v>302</v>
      </c>
      <c r="E471" s="228" t="s">
        <v>591</v>
      </c>
      <c r="F471" s="229" t="s">
        <v>592</v>
      </c>
      <c r="G471" s="230" t="s">
        <v>144</v>
      </c>
      <c r="H471" s="231">
        <v>50</v>
      </c>
      <c r="I471" s="232">
        <v>670</v>
      </c>
      <c r="J471" s="233">
        <f>ROUND(I471*H471,2)</f>
        <v>33500</v>
      </c>
      <c r="K471" s="229" t="s">
        <v>145</v>
      </c>
      <c r="L471" s="234"/>
      <c r="M471" s="235" t="s">
        <v>19</v>
      </c>
      <c r="N471" s="236" t="s">
        <v>43</v>
      </c>
      <c r="O471" s="66"/>
      <c r="P471" s="184">
        <f>O471*H471</f>
        <v>0</v>
      </c>
      <c r="Q471" s="184">
        <v>2.2000000000000001E-3</v>
      </c>
      <c r="R471" s="184">
        <f>Q471*H471</f>
        <v>0.11</v>
      </c>
      <c r="S471" s="184">
        <v>0</v>
      </c>
      <c r="T471" s="185">
        <f>S471*H471</f>
        <v>0</v>
      </c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R471" s="186" t="s">
        <v>428</v>
      </c>
      <c r="AT471" s="186" t="s">
        <v>302</v>
      </c>
      <c r="AU471" s="186" t="s">
        <v>82</v>
      </c>
      <c r="AY471" s="19" t="s">
        <v>138</v>
      </c>
      <c r="BE471" s="187">
        <f>IF(N471="základní",J471,0)</f>
        <v>33500</v>
      </c>
      <c r="BF471" s="187">
        <f>IF(N471="snížená",J471,0)</f>
        <v>0</v>
      </c>
      <c r="BG471" s="187">
        <f>IF(N471="zákl. přenesená",J471,0)</f>
        <v>0</v>
      </c>
      <c r="BH471" s="187">
        <f>IF(N471="sníž. přenesená",J471,0)</f>
        <v>0</v>
      </c>
      <c r="BI471" s="187">
        <f>IF(N471="nulová",J471,0)</f>
        <v>0</v>
      </c>
      <c r="BJ471" s="19" t="s">
        <v>80</v>
      </c>
      <c r="BK471" s="187">
        <f>ROUND(I471*H471,2)</f>
        <v>33500</v>
      </c>
      <c r="BL471" s="19" t="s">
        <v>313</v>
      </c>
      <c r="BM471" s="186" t="s">
        <v>593</v>
      </c>
    </row>
    <row r="472" spans="1:65" s="2" customFormat="1" x14ac:dyDescent="0.2">
      <c r="A472" s="36"/>
      <c r="B472" s="37"/>
      <c r="C472" s="38"/>
      <c r="D472" s="188" t="s">
        <v>148</v>
      </c>
      <c r="E472" s="38"/>
      <c r="F472" s="189" t="s">
        <v>592</v>
      </c>
      <c r="G472" s="38"/>
      <c r="H472" s="38"/>
      <c r="I472" s="190"/>
      <c r="J472" s="38"/>
      <c r="K472" s="38"/>
      <c r="L472" s="41"/>
      <c r="M472" s="191"/>
      <c r="N472" s="192"/>
      <c r="O472" s="66"/>
      <c r="P472" s="66"/>
      <c r="Q472" s="66"/>
      <c r="R472" s="66"/>
      <c r="S472" s="66"/>
      <c r="T472" s="67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T472" s="19" t="s">
        <v>148</v>
      </c>
      <c r="AU472" s="19" t="s">
        <v>82</v>
      </c>
    </row>
    <row r="473" spans="1:65" s="13" customFormat="1" x14ac:dyDescent="0.2">
      <c r="B473" s="195"/>
      <c r="C473" s="196"/>
      <c r="D473" s="188" t="s">
        <v>158</v>
      </c>
      <c r="E473" s="197" t="s">
        <v>19</v>
      </c>
      <c r="F473" s="198" t="s">
        <v>435</v>
      </c>
      <c r="G473" s="196"/>
      <c r="H473" s="197" t="s">
        <v>19</v>
      </c>
      <c r="I473" s="199"/>
      <c r="J473" s="196"/>
      <c r="K473" s="196"/>
      <c r="L473" s="200"/>
      <c r="M473" s="201"/>
      <c r="N473" s="202"/>
      <c r="O473" s="202"/>
      <c r="P473" s="202"/>
      <c r="Q473" s="202"/>
      <c r="R473" s="202"/>
      <c r="S473" s="202"/>
      <c r="T473" s="203"/>
      <c r="AT473" s="204" t="s">
        <v>158</v>
      </c>
      <c r="AU473" s="204" t="s">
        <v>82</v>
      </c>
      <c r="AV473" s="13" t="s">
        <v>80</v>
      </c>
      <c r="AW473" s="13" t="s">
        <v>33</v>
      </c>
      <c r="AX473" s="13" t="s">
        <v>72</v>
      </c>
      <c r="AY473" s="204" t="s">
        <v>138</v>
      </c>
    </row>
    <row r="474" spans="1:65" s="14" customFormat="1" x14ac:dyDescent="0.2">
      <c r="B474" s="205"/>
      <c r="C474" s="206"/>
      <c r="D474" s="188" t="s">
        <v>158</v>
      </c>
      <c r="E474" s="207" t="s">
        <v>19</v>
      </c>
      <c r="F474" s="208" t="s">
        <v>537</v>
      </c>
      <c r="G474" s="206"/>
      <c r="H474" s="209">
        <v>4</v>
      </c>
      <c r="I474" s="210"/>
      <c r="J474" s="206"/>
      <c r="K474" s="206"/>
      <c r="L474" s="211"/>
      <c r="M474" s="212"/>
      <c r="N474" s="213"/>
      <c r="O474" s="213"/>
      <c r="P474" s="213"/>
      <c r="Q474" s="213"/>
      <c r="R474" s="213"/>
      <c r="S474" s="213"/>
      <c r="T474" s="214"/>
      <c r="AT474" s="215" t="s">
        <v>158</v>
      </c>
      <c r="AU474" s="215" t="s">
        <v>82</v>
      </c>
      <c r="AV474" s="14" t="s">
        <v>82</v>
      </c>
      <c r="AW474" s="14" t="s">
        <v>33</v>
      </c>
      <c r="AX474" s="14" t="s">
        <v>72</v>
      </c>
      <c r="AY474" s="215" t="s">
        <v>138</v>
      </c>
    </row>
    <row r="475" spans="1:65" s="14" customFormat="1" x14ac:dyDescent="0.2">
      <c r="B475" s="205"/>
      <c r="C475" s="206"/>
      <c r="D475" s="188" t="s">
        <v>158</v>
      </c>
      <c r="E475" s="207" t="s">
        <v>19</v>
      </c>
      <c r="F475" s="208" t="s">
        <v>554</v>
      </c>
      <c r="G475" s="206"/>
      <c r="H475" s="209">
        <v>1</v>
      </c>
      <c r="I475" s="210"/>
      <c r="J475" s="206"/>
      <c r="K475" s="206"/>
      <c r="L475" s="211"/>
      <c r="M475" s="212"/>
      <c r="N475" s="213"/>
      <c r="O475" s="213"/>
      <c r="P475" s="213"/>
      <c r="Q475" s="213"/>
      <c r="R475" s="213"/>
      <c r="S475" s="213"/>
      <c r="T475" s="214"/>
      <c r="AT475" s="215" t="s">
        <v>158</v>
      </c>
      <c r="AU475" s="215" t="s">
        <v>82</v>
      </c>
      <c r="AV475" s="14" t="s">
        <v>82</v>
      </c>
      <c r="AW475" s="14" t="s">
        <v>33</v>
      </c>
      <c r="AX475" s="14" t="s">
        <v>72</v>
      </c>
      <c r="AY475" s="215" t="s">
        <v>138</v>
      </c>
    </row>
    <row r="476" spans="1:65" s="14" customFormat="1" x14ac:dyDescent="0.2">
      <c r="B476" s="205"/>
      <c r="C476" s="206"/>
      <c r="D476" s="188" t="s">
        <v>158</v>
      </c>
      <c r="E476" s="207" t="s">
        <v>19</v>
      </c>
      <c r="F476" s="208" t="s">
        <v>555</v>
      </c>
      <c r="G476" s="206"/>
      <c r="H476" s="209">
        <v>5</v>
      </c>
      <c r="I476" s="210"/>
      <c r="J476" s="206"/>
      <c r="K476" s="206"/>
      <c r="L476" s="211"/>
      <c r="M476" s="212"/>
      <c r="N476" s="213"/>
      <c r="O476" s="213"/>
      <c r="P476" s="213"/>
      <c r="Q476" s="213"/>
      <c r="R476" s="213"/>
      <c r="S476" s="213"/>
      <c r="T476" s="214"/>
      <c r="AT476" s="215" t="s">
        <v>158</v>
      </c>
      <c r="AU476" s="215" t="s">
        <v>82</v>
      </c>
      <c r="AV476" s="14" t="s">
        <v>82</v>
      </c>
      <c r="AW476" s="14" t="s">
        <v>33</v>
      </c>
      <c r="AX476" s="14" t="s">
        <v>72</v>
      </c>
      <c r="AY476" s="215" t="s">
        <v>138</v>
      </c>
    </row>
    <row r="477" spans="1:65" s="14" customFormat="1" x14ac:dyDescent="0.2">
      <c r="B477" s="205"/>
      <c r="C477" s="206"/>
      <c r="D477" s="188" t="s">
        <v>158</v>
      </c>
      <c r="E477" s="207" t="s">
        <v>19</v>
      </c>
      <c r="F477" s="208" t="s">
        <v>556</v>
      </c>
      <c r="G477" s="206"/>
      <c r="H477" s="209">
        <v>4</v>
      </c>
      <c r="I477" s="210"/>
      <c r="J477" s="206"/>
      <c r="K477" s="206"/>
      <c r="L477" s="211"/>
      <c r="M477" s="212"/>
      <c r="N477" s="213"/>
      <c r="O477" s="213"/>
      <c r="P477" s="213"/>
      <c r="Q477" s="213"/>
      <c r="R477" s="213"/>
      <c r="S477" s="213"/>
      <c r="T477" s="214"/>
      <c r="AT477" s="215" t="s">
        <v>158</v>
      </c>
      <c r="AU477" s="215" t="s">
        <v>82</v>
      </c>
      <c r="AV477" s="14" t="s">
        <v>82</v>
      </c>
      <c r="AW477" s="14" t="s">
        <v>33</v>
      </c>
      <c r="AX477" s="14" t="s">
        <v>72</v>
      </c>
      <c r="AY477" s="215" t="s">
        <v>138</v>
      </c>
    </row>
    <row r="478" spans="1:65" s="14" customFormat="1" x14ac:dyDescent="0.2">
      <c r="B478" s="205"/>
      <c r="C478" s="206"/>
      <c r="D478" s="188" t="s">
        <v>158</v>
      </c>
      <c r="E478" s="207" t="s">
        <v>19</v>
      </c>
      <c r="F478" s="208" t="s">
        <v>557</v>
      </c>
      <c r="G478" s="206"/>
      <c r="H478" s="209">
        <v>2</v>
      </c>
      <c r="I478" s="210"/>
      <c r="J478" s="206"/>
      <c r="K478" s="206"/>
      <c r="L478" s="211"/>
      <c r="M478" s="212"/>
      <c r="N478" s="213"/>
      <c r="O478" s="213"/>
      <c r="P478" s="213"/>
      <c r="Q478" s="213"/>
      <c r="R478" s="213"/>
      <c r="S478" s="213"/>
      <c r="T478" s="214"/>
      <c r="AT478" s="215" t="s">
        <v>158</v>
      </c>
      <c r="AU478" s="215" t="s">
        <v>82</v>
      </c>
      <c r="AV478" s="14" t="s">
        <v>82</v>
      </c>
      <c r="AW478" s="14" t="s">
        <v>33</v>
      </c>
      <c r="AX478" s="14" t="s">
        <v>72</v>
      </c>
      <c r="AY478" s="215" t="s">
        <v>138</v>
      </c>
    </row>
    <row r="479" spans="1:65" s="14" customFormat="1" x14ac:dyDescent="0.2">
      <c r="B479" s="205"/>
      <c r="C479" s="206"/>
      <c r="D479" s="188" t="s">
        <v>158</v>
      </c>
      <c r="E479" s="207" t="s">
        <v>19</v>
      </c>
      <c r="F479" s="208" t="s">
        <v>558</v>
      </c>
      <c r="G479" s="206"/>
      <c r="H479" s="209">
        <v>4</v>
      </c>
      <c r="I479" s="210"/>
      <c r="J479" s="206"/>
      <c r="K479" s="206"/>
      <c r="L479" s="211"/>
      <c r="M479" s="212"/>
      <c r="N479" s="213"/>
      <c r="O479" s="213"/>
      <c r="P479" s="213"/>
      <c r="Q479" s="213"/>
      <c r="R479" s="213"/>
      <c r="S479" s="213"/>
      <c r="T479" s="214"/>
      <c r="AT479" s="215" t="s">
        <v>158</v>
      </c>
      <c r="AU479" s="215" t="s">
        <v>82</v>
      </c>
      <c r="AV479" s="14" t="s">
        <v>82</v>
      </c>
      <c r="AW479" s="14" t="s">
        <v>33</v>
      </c>
      <c r="AX479" s="14" t="s">
        <v>72</v>
      </c>
      <c r="AY479" s="215" t="s">
        <v>138</v>
      </c>
    </row>
    <row r="480" spans="1:65" s="14" customFormat="1" x14ac:dyDescent="0.2">
      <c r="B480" s="205"/>
      <c r="C480" s="206"/>
      <c r="D480" s="188" t="s">
        <v>158</v>
      </c>
      <c r="E480" s="207" t="s">
        <v>19</v>
      </c>
      <c r="F480" s="208" t="s">
        <v>559</v>
      </c>
      <c r="G480" s="206"/>
      <c r="H480" s="209">
        <v>1</v>
      </c>
      <c r="I480" s="210"/>
      <c r="J480" s="206"/>
      <c r="K480" s="206"/>
      <c r="L480" s="211"/>
      <c r="M480" s="212"/>
      <c r="N480" s="213"/>
      <c r="O480" s="213"/>
      <c r="P480" s="213"/>
      <c r="Q480" s="213"/>
      <c r="R480" s="213"/>
      <c r="S480" s="213"/>
      <c r="T480" s="214"/>
      <c r="AT480" s="215" t="s">
        <v>158</v>
      </c>
      <c r="AU480" s="215" t="s">
        <v>82</v>
      </c>
      <c r="AV480" s="14" t="s">
        <v>82</v>
      </c>
      <c r="AW480" s="14" t="s">
        <v>33</v>
      </c>
      <c r="AX480" s="14" t="s">
        <v>72</v>
      </c>
      <c r="AY480" s="215" t="s">
        <v>138</v>
      </c>
    </row>
    <row r="481" spans="1:65" s="14" customFormat="1" x14ac:dyDescent="0.2">
      <c r="B481" s="205"/>
      <c r="C481" s="206"/>
      <c r="D481" s="188" t="s">
        <v>158</v>
      </c>
      <c r="E481" s="207" t="s">
        <v>19</v>
      </c>
      <c r="F481" s="208" t="s">
        <v>560</v>
      </c>
      <c r="G481" s="206"/>
      <c r="H481" s="209">
        <v>1</v>
      </c>
      <c r="I481" s="210"/>
      <c r="J481" s="206"/>
      <c r="K481" s="206"/>
      <c r="L481" s="211"/>
      <c r="M481" s="212"/>
      <c r="N481" s="213"/>
      <c r="O481" s="213"/>
      <c r="P481" s="213"/>
      <c r="Q481" s="213"/>
      <c r="R481" s="213"/>
      <c r="S481" s="213"/>
      <c r="T481" s="214"/>
      <c r="AT481" s="215" t="s">
        <v>158</v>
      </c>
      <c r="AU481" s="215" t="s">
        <v>82</v>
      </c>
      <c r="AV481" s="14" t="s">
        <v>82</v>
      </c>
      <c r="AW481" s="14" t="s">
        <v>33</v>
      </c>
      <c r="AX481" s="14" t="s">
        <v>72</v>
      </c>
      <c r="AY481" s="215" t="s">
        <v>138</v>
      </c>
    </row>
    <row r="482" spans="1:65" s="14" customFormat="1" x14ac:dyDescent="0.2">
      <c r="B482" s="205"/>
      <c r="C482" s="206"/>
      <c r="D482" s="188" t="s">
        <v>158</v>
      </c>
      <c r="E482" s="207" t="s">
        <v>19</v>
      </c>
      <c r="F482" s="208" t="s">
        <v>542</v>
      </c>
      <c r="G482" s="206"/>
      <c r="H482" s="209">
        <v>1</v>
      </c>
      <c r="I482" s="210"/>
      <c r="J482" s="206"/>
      <c r="K482" s="206"/>
      <c r="L482" s="211"/>
      <c r="M482" s="212"/>
      <c r="N482" s="213"/>
      <c r="O482" s="213"/>
      <c r="P482" s="213"/>
      <c r="Q482" s="213"/>
      <c r="R482" s="213"/>
      <c r="S482" s="213"/>
      <c r="T482" s="214"/>
      <c r="AT482" s="215" t="s">
        <v>158</v>
      </c>
      <c r="AU482" s="215" t="s">
        <v>82</v>
      </c>
      <c r="AV482" s="14" t="s">
        <v>82</v>
      </c>
      <c r="AW482" s="14" t="s">
        <v>33</v>
      </c>
      <c r="AX482" s="14" t="s">
        <v>72</v>
      </c>
      <c r="AY482" s="215" t="s">
        <v>138</v>
      </c>
    </row>
    <row r="483" spans="1:65" s="14" customFormat="1" x14ac:dyDescent="0.2">
      <c r="B483" s="205"/>
      <c r="C483" s="206"/>
      <c r="D483" s="188" t="s">
        <v>158</v>
      </c>
      <c r="E483" s="207" t="s">
        <v>19</v>
      </c>
      <c r="F483" s="208" t="s">
        <v>562</v>
      </c>
      <c r="G483" s="206"/>
      <c r="H483" s="209">
        <v>1</v>
      </c>
      <c r="I483" s="210"/>
      <c r="J483" s="206"/>
      <c r="K483" s="206"/>
      <c r="L483" s="211"/>
      <c r="M483" s="212"/>
      <c r="N483" s="213"/>
      <c r="O483" s="213"/>
      <c r="P483" s="213"/>
      <c r="Q483" s="213"/>
      <c r="R483" s="213"/>
      <c r="S483" s="213"/>
      <c r="T483" s="214"/>
      <c r="AT483" s="215" t="s">
        <v>158</v>
      </c>
      <c r="AU483" s="215" t="s">
        <v>82</v>
      </c>
      <c r="AV483" s="14" t="s">
        <v>82</v>
      </c>
      <c r="AW483" s="14" t="s">
        <v>33</v>
      </c>
      <c r="AX483" s="14" t="s">
        <v>72</v>
      </c>
      <c r="AY483" s="215" t="s">
        <v>138</v>
      </c>
    </row>
    <row r="484" spans="1:65" s="13" customFormat="1" x14ac:dyDescent="0.2">
      <c r="B484" s="195"/>
      <c r="C484" s="196"/>
      <c r="D484" s="188" t="s">
        <v>158</v>
      </c>
      <c r="E484" s="197" t="s">
        <v>19</v>
      </c>
      <c r="F484" s="198" t="s">
        <v>299</v>
      </c>
      <c r="G484" s="196"/>
      <c r="H484" s="197" t="s">
        <v>19</v>
      </c>
      <c r="I484" s="199"/>
      <c r="J484" s="196"/>
      <c r="K484" s="196"/>
      <c r="L484" s="200"/>
      <c r="M484" s="201"/>
      <c r="N484" s="202"/>
      <c r="O484" s="202"/>
      <c r="P484" s="202"/>
      <c r="Q484" s="202"/>
      <c r="R484" s="202"/>
      <c r="S484" s="202"/>
      <c r="T484" s="203"/>
      <c r="AT484" s="204" t="s">
        <v>158</v>
      </c>
      <c r="AU484" s="204" t="s">
        <v>82</v>
      </c>
      <c r="AV484" s="13" t="s">
        <v>80</v>
      </c>
      <c r="AW484" s="13" t="s">
        <v>33</v>
      </c>
      <c r="AX484" s="13" t="s">
        <v>72</v>
      </c>
      <c r="AY484" s="204" t="s">
        <v>138</v>
      </c>
    </row>
    <row r="485" spans="1:65" s="14" customFormat="1" x14ac:dyDescent="0.2">
      <c r="B485" s="205"/>
      <c r="C485" s="206"/>
      <c r="D485" s="188" t="s">
        <v>158</v>
      </c>
      <c r="E485" s="207" t="s">
        <v>19</v>
      </c>
      <c r="F485" s="208" t="s">
        <v>540</v>
      </c>
      <c r="G485" s="206"/>
      <c r="H485" s="209">
        <v>7</v>
      </c>
      <c r="I485" s="210"/>
      <c r="J485" s="206"/>
      <c r="K485" s="206"/>
      <c r="L485" s="211"/>
      <c r="M485" s="212"/>
      <c r="N485" s="213"/>
      <c r="O485" s="213"/>
      <c r="P485" s="213"/>
      <c r="Q485" s="213"/>
      <c r="R485" s="213"/>
      <c r="S485" s="213"/>
      <c r="T485" s="214"/>
      <c r="AT485" s="215" t="s">
        <v>158</v>
      </c>
      <c r="AU485" s="215" t="s">
        <v>82</v>
      </c>
      <c r="AV485" s="14" t="s">
        <v>82</v>
      </c>
      <c r="AW485" s="14" t="s">
        <v>33</v>
      </c>
      <c r="AX485" s="14" t="s">
        <v>72</v>
      </c>
      <c r="AY485" s="215" t="s">
        <v>138</v>
      </c>
    </row>
    <row r="486" spans="1:65" s="14" customFormat="1" x14ac:dyDescent="0.2">
      <c r="B486" s="205"/>
      <c r="C486" s="206"/>
      <c r="D486" s="188" t="s">
        <v>158</v>
      </c>
      <c r="E486" s="207" t="s">
        <v>19</v>
      </c>
      <c r="F486" s="208" t="s">
        <v>563</v>
      </c>
      <c r="G486" s="206"/>
      <c r="H486" s="209">
        <v>2</v>
      </c>
      <c r="I486" s="210"/>
      <c r="J486" s="206"/>
      <c r="K486" s="206"/>
      <c r="L486" s="211"/>
      <c r="M486" s="212"/>
      <c r="N486" s="213"/>
      <c r="O486" s="213"/>
      <c r="P486" s="213"/>
      <c r="Q486" s="213"/>
      <c r="R486" s="213"/>
      <c r="S486" s="213"/>
      <c r="T486" s="214"/>
      <c r="AT486" s="215" t="s">
        <v>158</v>
      </c>
      <c r="AU486" s="215" t="s">
        <v>82</v>
      </c>
      <c r="AV486" s="14" t="s">
        <v>82</v>
      </c>
      <c r="AW486" s="14" t="s">
        <v>33</v>
      </c>
      <c r="AX486" s="14" t="s">
        <v>72</v>
      </c>
      <c r="AY486" s="215" t="s">
        <v>138</v>
      </c>
    </row>
    <row r="487" spans="1:65" s="14" customFormat="1" x14ac:dyDescent="0.2">
      <c r="B487" s="205"/>
      <c r="C487" s="206"/>
      <c r="D487" s="188" t="s">
        <v>158</v>
      </c>
      <c r="E487" s="207" t="s">
        <v>19</v>
      </c>
      <c r="F487" s="208" t="s">
        <v>554</v>
      </c>
      <c r="G487" s="206"/>
      <c r="H487" s="209">
        <v>1</v>
      </c>
      <c r="I487" s="210"/>
      <c r="J487" s="206"/>
      <c r="K487" s="206"/>
      <c r="L487" s="211"/>
      <c r="M487" s="212"/>
      <c r="N487" s="213"/>
      <c r="O487" s="213"/>
      <c r="P487" s="213"/>
      <c r="Q487" s="213"/>
      <c r="R487" s="213"/>
      <c r="S487" s="213"/>
      <c r="T487" s="214"/>
      <c r="AT487" s="215" t="s">
        <v>158</v>
      </c>
      <c r="AU487" s="215" t="s">
        <v>82</v>
      </c>
      <c r="AV487" s="14" t="s">
        <v>82</v>
      </c>
      <c r="AW487" s="14" t="s">
        <v>33</v>
      </c>
      <c r="AX487" s="14" t="s">
        <v>72</v>
      </c>
      <c r="AY487" s="215" t="s">
        <v>138</v>
      </c>
    </row>
    <row r="488" spans="1:65" s="14" customFormat="1" x14ac:dyDescent="0.2">
      <c r="B488" s="205"/>
      <c r="C488" s="206"/>
      <c r="D488" s="188" t="s">
        <v>158</v>
      </c>
      <c r="E488" s="207" t="s">
        <v>19</v>
      </c>
      <c r="F488" s="208" t="s">
        <v>564</v>
      </c>
      <c r="G488" s="206"/>
      <c r="H488" s="209">
        <v>9</v>
      </c>
      <c r="I488" s="210"/>
      <c r="J488" s="206"/>
      <c r="K488" s="206"/>
      <c r="L488" s="211"/>
      <c r="M488" s="212"/>
      <c r="N488" s="213"/>
      <c r="O488" s="213"/>
      <c r="P488" s="213"/>
      <c r="Q488" s="213"/>
      <c r="R488" s="213"/>
      <c r="S488" s="213"/>
      <c r="T488" s="214"/>
      <c r="AT488" s="215" t="s">
        <v>158</v>
      </c>
      <c r="AU488" s="215" t="s">
        <v>82</v>
      </c>
      <c r="AV488" s="14" t="s">
        <v>82</v>
      </c>
      <c r="AW488" s="14" t="s">
        <v>33</v>
      </c>
      <c r="AX488" s="14" t="s">
        <v>72</v>
      </c>
      <c r="AY488" s="215" t="s">
        <v>138</v>
      </c>
    </row>
    <row r="489" spans="1:65" s="14" customFormat="1" x14ac:dyDescent="0.2">
      <c r="B489" s="205"/>
      <c r="C489" s="206"/>
      <c r="D489" s="188" t="s">
        <v>158</v>
      </c>
      <c r="E489" s="207" t="s">
        <v>19</v>
      </c>
      <c r="F489" s="208" t="s">
        <v>565</v>
      </c>
      <c r="G489" s="206"/>
      <c r="H489" s="209">
        <v>3</v>
      </c>
      <c r="I489" s="210"/>
      <c r="J489" s="206"/>
      <c r="K489" s="206"/>
      <c r="L489" s="211"/>
      <c r="M489" s="212"/>
      <c r="N489" s="213"/>
      <c r="O489" s="213"/>
      <c r="P489" s="213"/>
      <c r="Q489" s="213"/>
      <c r="R489" s="213"/>
      <c r="S489" s="213"/>
      <c r="T489" s="214"/>
      <c r="AT489" s="215" t="s">
        <v>158</v>
      </c>
      <c r="AU489" s="215" t="s">
        <v>82</v>
      </c>
      <c r="AV489" s="14" t="s">
        <v>82</v>
      </c>
      <c r="AW489" s="14" t="s">
        <v>33</v>
      </c>
      <c r="AX489" s="14" t="s">
        <v>72</v>
      </c>
      <c r="AY489" s="215" t="s">
        <v>138</v>
      </c>
    </row>
    <row r="490" spans="1:65" s="14" customFormat="1" x14ac:dyDescent="0.2">
      <c r="B490" s="205"/>
      <c r="C490" s="206"/>
      <c r="D490" s="188" t="s">
        <v>158</v>
      </c>
      <c r="E490" s="207" t="s">
        <v>19</v>
      </c>
      <c r="F490" s="208" t="s">
        <v>568</v>
      </c>
      <c r="G490" s="206"/>
      <c r="H490" s="209">
        <v>2</v>
      </c>
      <c r="I490" s="210"/>
      <c r="J490" s="206"/>
      <c r="K490" s="206"/>
      <c r="L490" s="211"/>
      <c r="M490" s="212"/>
      <c r="N490" s="213"/>
      <c r="O490" s="213"/>
      <c r="P490" s="213"/>
      <c r="Q490" s="213"/>
      <c r="R490" s="213"/>
      <c r="S490" s="213"/>
      <c r="T490" s="214"/>
      <c r="AT490" s="215" t="s">
        <v>158</v>
      </c>
      <c r="AU490" s="215" t="s">
        <v>82</v>
      </c>
      <c r="AV490" s="14" t="s">
        <v>82</v>
      </c>
      <c r="AW490" s="14" t="s">
        <v>33</v>
      </c>
      <c r="AX490" s="14" t="s">
        <v>72</v>
      </c>
      <c r="AY490" s="215" t="s">
        <v>138</v>
      </c>
    </row>
    <row r="491" spans="1:65" s="14" customFormat="1" x14ac:dyDescent="0.2">
      <c r="B491" s="205"/>
      <c r="C491" s="206"/>
      <c r="D491" s="188" t="s">
        <v>158</v>
      </c>
      <c r="E491" s="207" t="s">
        <v>19</v>
      </c>
      <c r="F491" s="208" t="s">
        <v>569</v>
      </c>
      <c r="G491" s="206"/>
      <c r="H491" s="209">
        <v>1</v>
      </c>
      <c r="I491" s="210"/>
      <c r="J491" s="206"/>
      <c r="K491" s="206"/>
      <c r="L491" s="211"/>
      <c r="M491" s="212"/>
      <c r="N491" s="213"/>
      <c r="O491" s="213"/>
      <c r="P491" s="213"/>
      <c r="Q491" s="213"/>
      <c r="R491" s="213"/>
      <c r="S491" s="213"/>
      <c r="T491" s="214"/>
      <c r="AT491" s="215" t="s">
        <v>158</v>
      </c>
      <c r="AU491" s="215" t="s">
        <v>82</v>
      </c>
      <c r="AV491" s="14" t="s">
        <v>82</v>
      </c>
      <c r="AW491" s="14" t="s">
        <v>33</v>
      </c>
      <c r="AX491" s="14" t="s">
        <v>72</v>
      </c>
      <c r="AY491" s="215" t="s">
        <v>138</v>
      </c>
    </row>
    <row r="492" spans="1:65" s="14" customFormat="1" x14ac:dyDescent="0.2">
      <c r="B492" s="205"/>
      <c r="C492" s="206"/>
      <c r="D492" s="188" t="s">
        <v>158</v>
      </c>
      <c r="E492" s="207" t="s">
        <v>19</v>
      </c>
      <c r="F492" s="208" t="s">
        <v>542</v>
      </c>
      <c r="G492" s="206"/>
      <c r="H492" s="209">
        <v>1</v>
      </c>
      <c r="I492" s="210"/>
      <c r="J492" s="206"/>
      <c r="K492" s="206"/>
      <c r="L492" s="211"/>
      <c r="M492" s="212"/>
      <c r="N492" s="213"/>
      <c r="O492" s="213"/>
      <c r="P492" s="213"/>
      <c r="Q492" s="213"/>
      <c r="R492" s="213"/>
      <c r="S492" s="213"/>
      <c r="T492" s="214"/>
      <c r="AT492" s="215" t="s">
        <v>158</v>
      </c>
      <c r="AU492" s="215" t="s">
        <v>82</v>
      </c>
      <c r="AV492" s="14" t="s">
        <v>82</v>
      </c>
      <c r="AW492" s="14" t="s">
        <v>33</v>
      </c>
      <c r="AX492" s="14" t="s">
        <v>72</v>
      </c>
      <c r="AY492" s="215" t="s">
        <v>138</v>
      </c>
    </row>
    <row r="493" spans="1:65" s="15" customFormat="1" x14ac:dyDescent="0.2">
      <c r="B493" s="216"/>
      <c r="C493" s="217"/>
      <c r="D493" s="188" t="s">
        <v>158</v>
      </c>
      <c r="E493" s="218" t="s">
        <v>19</v>
      </c>
      <c r="F493" s="219" t="s">
        <v>214</v>
      </c>
      <c r="G493" s="217"/>
      <c r="H493" s="220">
        <v>50</v>
      </c>
      <c r="I493" s="221"/>
      <c r="J493" s="217"/>
      <c r="K493" s="217"/>
      <c r="L493" s="222"/>
      <c r="M493" s="223"/>
      <c r="N493" s="224"/>
      <c r="O493" s="224"/>
      <c r="P493" s="224"/>
      <c r="Q493" s="224"/>
      <c r="R493" s="224"/>
      <c r="S493" s="224"/>
      <c r="T493" s="225"/>
      <c r="AT493" s="226" t="s">
        <v>158</v>
      </c>
      <c r="AU493" s="226" t="s">
        <v>82</v>
      </c>
      <c r="AV493" s="15" t="s">
        <v>146</v>
      </c>
      <c r="AW493" s="15" t="s">
        <v>33</v>
      </c>
      <c r="AX493" s="15" t="s">
        <v>80</v>
      </c>
      <c r="AY493" s="226" t="s">
        <v>138</v>
      </c>
    </row>
    <row r="494" spans="1:65" s="2" customFormat="1" ht="16.5" customHeight="1" x14ac:dyDescent="0.2">
      <c r="A494" s="36"/>
      <c r="B494" s="37"/>
      <c r="C494" s="227" t="s">
        <v>594</v>
      </c>
      <c r="D494" s="227" t="s">
        <v>302</v>
      </c>
      <c r="E494" s="228" t="s">
        <v>595</v>
      </c>
      <c r="F494" s="229" t="s">
        <v>596</v>
      </c>
      <c r="G494" s="230" t="s">
        <v>144</v>
      </c>
      <c r="H494" s="231">
        <v>9</v>
      </c>
      <c r="I494" s="232">
        <v>670</v>
      </c>
      <c r="J494" s="233">
        <f>ROUND(I494*H494,2)</f>
        <v>6030</v>
      </c>
      <c r="K494" s="229" t="s">
        <v>145</v>
      </c>
      <c r="L494" s="234"/>
      <c r="M494" s="235" t="s">
        <v>19</v>
      </c>
      <c r="N494" s="236" t="s">
        <v>43</v>
      </c>
      <c r="O494" s="66"/>
      <c r="P494" s="184">
        <f>O494*H494</f>
        <v>0</v>
      </c>
      <c r="Q494" s="184">
        <v>2.2000000000000001E-3</v>
      </c>
      <c r="R494" s="184">
        <f>Q494*H494</f>
        <v>1.9800000000000002E-2</v>
      </c>
      <c r="S494" s="184">
        <v>0</v>
      </c>
      <c r="T494" s="185">
        <f>S494*H494</f>
        <v>0</v>
      </c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R494" s="186" t="s">
        <v>428</v>
      </c>
      <c r="AT494" s="186" t="s">
        <v>302</v>
      </c>
      <c r="AU494" s="186" t="s">
        <v>82</v>
      </c>
      <c r="AY494" s="19" t="s">
        <v>138</v>
      </c>
      <c r="BE494" s="187">
        <f>IF(N494="základní",J494,0)</f>
        <v>6030</v>
      </c>
      <c r="BF494" s="187">
        <f>IF(N494="snížená",J494,0)</f>
        <v>0</v>
      </c>
      <c r="BG494" s="187">
        <f>IF(N494="zákl. přenesená",J494,0)</f>
        <v>0</v>
      </c>
      <c r="BH494" s="187">
        <f>IF(N494="sníž. přenesená",J494,0)</f>
        <v>0</v>
      </c>
      <c r="BI494" s="187">
        <f>IF(N494="nulová",J494,0)</f>
        <v>0</v>
      </c>
      <c r="BJ494" s="19" t="s">
        <v>80</v>
      </c>
      <c r="BK494" s="187">
        <f>ROUND(I494*H494,2)</f>
        <v>6030</v>
      </c>
      <c r="BL494" s="19" t="s">
        <v>313</v>
      </c>
      <c r="BM494" s="186" t="s">
        <v>597</v>
      </c>
    </row>
    <row r="495" spans="1:65" s="2" customFormat="1" x14ac:dyDescent="0.2">
      <c r="A495" s="36"/>
      <c r="B495" s="37"/>
      <c r="C495" s="38"/>
      <c r="D495" s="188" t="s">
        <v>148</v>
      </c>
      <c r="E495" s="38"/>
      <c r="F495" s="189" t="s">
        <v>596</v>
      </c>
      <c r="G495" s="38"/>
      <c r="H495" s="38"/>
      <c r="I495" s="190"/>
      <c r="J495" s="38"/>
      <c r="K495" s="38"/>
      <c r="L495" s="41"/>
      <c r="M495" s="191"/>
      <c r="N495" s="192"/>
      <c r="O495" s="66"/>
      <c r="P495" s="66"/>
      <c r="Q495" s="66"/>
      <c r="R495" s="66"/>
      <c r="S495" s="66"/>
      <c r="T495" s="67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T495" s="19" t="s">
        <v>148</v>
      </c>
      <c r="AU495" s="19" t="s">
        <v>82</v>
      </c>
    </row>
    <row r="496" spans="1:65" s="13" customFormat="1" x14ac:dyDescent="0.2">
      <c r="B496" s="195"/>
      <c r="C496" s="196"/>
      <c r="D496" s="188" t="s">
        <v>158</v>
      </c>
      <c r="E496" s="197" t="s">
        <v>19</v>
      </c>
      <c r="F496" s="198" t="s">
        <v>435</v>
      </c>
      <c r="G496" s="196"/>
      <c r="H496" s="197" t="s">
        <v>19</v>
      </c>
      <c r="I496" s="199"/>
      <c r="J496" s="196"/>
      <c r="K496" s="196"/>
      <c r="L496" s="200"/>
      <c r="M496" s="201"/>
      <c r="N496" s="202"/>
      <c r="O496" s="202"/>
      <c r="P496" s="202"/>
      <c r="Q496" s="202"/>
      <c r="R496" s="202"/>
      <c r="S496" s="202"/>
      <c r="T496" s="203"/>
      <c r="AT496" s="204" t="s">
        <v>158</v>
      </c>
      <c r="AU496" s="204" t="s">
        <v>82</v>
      </c>
      <c r="AV496" s="13" t="s">
        <v>80</v>
      </c>
      <c r="AW496" s="13" t="s">
        <v>33</v>
      </c>
      <c r="AX496" s="13" t="s">
        <v>72</v>
      </c>
      <c r="AY496" s="204" t="s">
        <v>138</v>
      </c>
    </row>
    <row r="497" spans="1:65" s="14" customFormat="1" x14ac:dyDescent="0.2">
      <c r="B497" s="205"/>
      <c r="C497" s="206"/>
      <c r="D497" s="188" t="s">
        <v>158</v>
      </c>
      <c r="E497" s="207" t="s">
        <v>19</v>
      </c>
      <c r="F497" s="208" t="s">
        <v>561</v>
      </c>
      <c r="G497" s="206"/>
      <c r="H497" s="209">
        <v>1</v>
      </c>
      <c r="I497" s="210"/>
      <c r="J497" s="206"/>
      <c r="K497" s="206"/>
      <c r="L497" s="211"/>
      <c r="M497" s="212"/>
      <c r="N497" s="213"/>
      <c r="O497" s="213"/>
      <c r="P497" s="213"/>
      <c r="Q497" s="213"/>
      <c r="R497" s="213"/>
      <c r="S497" s="213"/>
      <c r="T497" s="214"/>
      <c r="AT497" s="215" t="s">
        <v>158</v>
      </c>
      <c r="AU497" s="215" t="s">
        <v>82</v>
      </c>
      <c r="AV497" s="14" t="s">
        <v>82</v>
      </c>
      <c r="AW497" s="14" t="s">
        <v>33</v>
      </c>
      <c r="AX497" s="14" t="s">
        <v>72</v>
      </c>
      <c r="AY497" s="215" t="s">
        <v>138</v>
      </c>
    </row>
    <row r="498" spans="1:65" s="13" customFormat="1" x14ac:dyDescent="0.2">
      <c r="B498" s="195"/>
      <c r="C498" s="196"/>
      <c r="D498" s="188" t="s">
        <v>158</v>
      </c>
      <c r="E498" s="197" t="s">
        <v>19</v>
      </c>
      <c r="F498" s="198" t="s">
        <v>299</v>
      </c>
      <c r="G498" s="196"/>
      <c r="H498" s="197" t="s">
        <v>19</v>
      </c>
      <c r="I498" s="199"/>
      <c r="J498" s="196"/>
      <c r="K498" s="196"/>
      <c r="L498" s="200"/>
      <c r="M498" s="201"/>
      <c r="N498" s="202"/>
      <c r="O498" s="202"/>
      <c r="P498" s="202"/>
      <c r="Q498" s="202"/>
      <c r="R498" s="202"/>
      <c r="S498" s="202"/>
      <c r="T498" s="203"/>
      <c r="AT498" s="204" t="s">
        <v>158</v>
      </c>
      <c r="AU498" s="204" t="s">
        <v>82</v>
      </c>
      <c r="AV498" s="13" t="s">
        <v>80</v>
      </c>
      <c r="AW498" s="13" t="s">
        <v>33</v>
      </c>
      <c r="AX498" s="13" t="s">
        <v>72</v>
      </c>
      <c r="AY498" s="204" t="s">
        <v>138</v>
      </c>
    </row>
    <row r="499" spans="1:65" s="14" customFormat="1" x14ac:dyDescent="0.2">
      <c r="B499" s="205"/>
      <c r="C499" s="206"/>
      <c r="D499" s="188" t="s">
        <v>158</v>
      </c>
      <c r="E499" s="207" t="s">
        <v>19</v>
      </c>
      <c r="F499" s="208" t="s">
        <v>566</v>
      </c>
      <c r="G499" s="206"/>
      <c r="H499" s="209">
        <v>6</v>
      </c>
      <c r="I499" s="210"/>
      <c r="J499" s="206"/>
      <c r="K499" s="206"/>
      <c r="L499" s="211"/>
      <c r="M499" s="212"/>
      <c r="N499" s="213"/>
      <c r="O499" s="213"/>
      <c r="P499" s="213"/>
      <c r="Q499" s="213"/>
      <c r="R499" s="213"/>
      <c r="S499" s="213"/>
      <c r="T499" s="214"/>
      <c r="AT499" s="215" t="s">
        <v>158</v>
      </c>
      <c r="AU499" s="215" t="s">
        <v>82</v>
      </c>
      <c r="AV499" s="14" t="s">
        <v>82</v>
      </c>
      <c r="AW499" s="14" t="s">
        <v>33</v>
      </c>
      <c r="AX499" s="14" t="s">
        <v>72</v>
      </c>
      <c r="AY499" s="215" t="s">
        <v>138</v>
      </c>
    </row>
    <row r="500" spans="1:65" s="14" customFormat="1" x14ac:dyDescent="0.2">
      <c r="B500" s="205"/>
      <c r="C500" s="206"/>
      <c r="D500" s="188" t="s">
        <v>158</v>
      </c>
      <c r="E500" s="207" t="s">
        <v>19</v>
      </c>
      <c r="F500" s="208" t="s">
        <v>567</v>
      </c>
      <c r="G500" s="206"/>
      <c r="H500" s="209">
        <v>2</v>
      </c>
      <c r="I500" s="210"/>
      <c r="J500" s="206"/>
      <c r="K500" s="206"/>
      <c r="L500" s="211"/>
      <c r="M500" s="212"/>
      <c r="N500" s="213"/>
      <c r="O500" s="213"/>
      <c r="P500" s="213"/>
      <c r="Q500" s="213"/>
      <c r="R500" s="213"/>
      <c r="S500" s="213"/>
      <c r="T500" s="214"/>
      <c r="AT500" s="215" t="s">
        <v>158</v>
      </c>
      <c r="AU500" s="215" t="s">
        <v>82</v>
      </c>
      <c r="AV500" s="14" t="s">
        <v>82</v>
      </c>
      <c r="AW500" s="14" t="s">
        <v>33</v>
      </c>
      <c r="AX500" s="14" t="s">
        <v>72</v>
      </c>
      <c r="AY500" s="215" t="s">
        <v>138</v>
      </c>
    </row>
    <row r="501" spans="1:65" s="15" customFormat="1" x14ac:dyDescent="0.2">
      <c r="B501" s="216"/>
      <c r="C501" s="217"/>
      <c r="D501" s="188" t="s">
        <v>158</v>
      </c>
      <c r="E501" s="218" t="s">
        <v>19</v>
      </c>
      <c r="F501" s="219" t="s">
        <v>214</v>
      </c>
      <c r="G501" s="217"/>
      <c r="H501" s="220">
        <v>9</v>
      </c>
      <c r="I501" s="221"/>
      <c r="J501" s="217"/>
      <c r="K501" s="217"/>
      <c r="L501" s="222"/>
      <c r="M501" s="223"/>
      <c r="N501" s="224"/>
      <c r="O501" s="224"/>
      <c r="P501" s="224"/>
      <c r="Q501" s="224"/>
      <c r="R501" s="224"/>
      <c r="S501" s="224"/>
      <c r="T501" s="225"/>
      <c r="AT501" s="226" t="s">
        <v>158</v>
      </c>
      <c r="AU501" s="226" t="s">
        <v>82</v>
      </c>
      <c r="AV501" s="15" t="s">
        <v>146</v>
      </c>
      <c r="AW501" s="15" t="s">
        <v>33</v>
      </c>
      <c r="AX501" s="15" t="s">
        <v>80</v>
      </c>
      <c r="AY501" s="226" t="s">
        <v>138</v>
      </c>
    </row>
    <row r="502" spans="1:65" s="2" customFormat="1" ht="24.15" customHeight="1" x14ac:dyDescent="0.2">
      <c r="A502" s="36"/>
      <c r="B502" s="37"/>
      <c r="C502" s="175" t="s">
        <v>598</v>
      </c>
      <c r="D502" s="175" t="s">
        <v>141</v>
      </c>
      <c r="E502" s="176" t="s">
        <v>599</v>
      </c>
      <c r="F502" s="177" t="s">
        <v>600</v>
      </c>
      <c r="G502" s="178" t="s">
        <v>144</v>
      </c>
      <c r="H502" s="179">
        <v>9</v>
      </c>
      <c r="I502" s="180">
        <v>210</v>
      </c>
      <c r="J502" s="181">
        <f>ROUND(I502*H502,2)</f>
        <v>1890</v>
      </c>
      <c r="K502" s="177" t="s">
        <v>145</v>
      </c>
      <c r="L502" s="41"/>
      <c r="M502" s="182" t="s">
        <v>19</v>
      </c>
      <c r="N502" s="183" t="s">
        <v>43</v>
      </c>
      <c r="O502" s="66"/>
      <c r="P502" s="184">
        <f>O502*H502</f>
        <v>0</v>
      </c>
      <c r="Q502" s="184">
        <v>0</v>
      </c>
      <c r="R502" s="184">
        <f>Q502*H502</f>
        <v>0</v>
      </c>
      <c r="S502" s="184">
        <v>0</v>
      </c>
      <c r="T502" s="185">
        <f>S502*H502</f>
        <v>0</v>
      </c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R502" s="186" t="s">
        <v>313</v>
      </c>
      <c r="AT502" s="186" t="s">
        <v>141</v>
      </c>
      <c r="AU502" s="186" t="s">
        <v>82</v>
      </c>
      <c r="AY502" s="19" t="s">
        <v>138</v>
      </c>
      <c r="BE502" s="187">
        <f>IF(N502="základní",J502,0)</f>
        <v>1890</v>
      </c>
      <c r="BF502" s="187">
        <f>IF(N502="snížená",J502,0)</f>
        <v>0</v>
      </c>
      <c r="BG502" s="187">
        <f>IF(N502="zákl. přenesená",J502,0)</f>
        <v>0</v>
      </c>
      <c r="BH502" s="187">
        <f>IF(N502="sníž. přenesená",J502,0)</f>
        <v>0</v>
      </c>
      <c r="BI502" s="187">
        <f>IF(N502="nulová",J502,0)</f>
        <v>0</v>
      </c>
      <c r="BJ502" s="19" t="s">
        <v>80</v>
      </c>
      <c r="BK502" s="187">
        <f>ROUND(I502*H502,2)</f>
        <v>1890</v>
      </c>
      <c r="BL502" s="19" t="s">
        <v>313</v>
      </c>
      <c r="BM502" s="186" t="s">
        <v>601</v>
      </c>
    </row>
    <row r="503" spans="1:65" s="2" customFormat="1" ht="19.2" x14ac:dyDescent="0.2">
      <c r="A503" s="36"/>
      <c r="B503" s="37"/>
      <c r="C503" s="38"/>
      <c r="D503" s="188" t="s">
        <v>148</v>
      </c>
      <c r="E503" s="38"/>
      <c r="F503" s="189" t="s">
        <v>602</v>
      </c>
      <c r="G503" s="38"/>
      <c r="H503" s="38"/>
      <c r="I503" s="190"/>
      <c r="J503" s="38"/>
      <c r="K503" s="38"/>
      <c r="L503" s="41"/>
      <c r="M503" s="191"/>
      <c r="N503" s="192"/>
      <c r="O503" s="66"/>
      <c r="P503" s="66"/>
      <c r="Q503" s="66"/>
      <c r="R503" s="66"/>
      <c r="S503" s="66"/>
      <c r="T503" s="67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T503" s="19" t="s">
        <v>148</v>
      </c>
      <c r="AU503" s="19" t="s">
        <v>82</v>
      </c>
    </row>
    <row r="504" spans="1:65" s="2" customFormat="1" x14ac:dyDescent="0.2">
      <c r="A504" s="36"/>
      <c r="B504" s="37"/>
      <c r="C504" s="38"/>
      <c r="D504" s="193" t="s">
        <v>150</v>
      </c>
      <c r="E504" s="38"/>
      <c r="F504" s="194" t="s">
        <v>603</v>
      </c>
      <c r="G504" s="38"/>
      <c r="H504" s="38"/>
      <c r="I504" s="190"/>
      <c r="J504" s="38"/>
      <c r="K504" s="38"/>
      <c r="L504" s="41"/>
      <c r="M504" s="191"/>
      <c r="N504" s="192"/>
      <c r="O504" s="66"/>
      <c r="P504" s="66"/>
      <c r="Q504" s="66"/>
      <c r="R504" s="66"/>
      <c r="S504" s="66"/>
      <c r="T504" s="67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T504" s="19" t="s">
        <v>150</v>
      </c>
      <c r="AU504" s="19" t="s">
        <v>82</v>
      </c>
    </row>
    <row r="505" spans="1:65" s="13" customFormat="1" x14ac:dyDescent="0.2">
      <c r="B505" s="195"/>
      <c r="C505" s="196"/>
      <c r="D505" s="188" t="s">
        <v>158</v>
      </c>
      <c r="E505" s="197" t="s">
        <v>19</v>
      </c>
      <c r="F505" s="198" t="s">
        <v>435</v>
      </c>
      <c r="G505" s="196"/>
      <c r="H505" s="197" t="s">
        <v>19</v>
      </c>
      <c r="I505" s="199"/>
      <c r="J505" s="196"/>
      <c r="K505" s="196"/>
      <c r="L505" s="200"/>
      <c r="M505" s="201"/>
      <c r="N505" s="202"/>
      <c r="O505" s="202"/>
      <c r="P505" s="202"/>
      <c r="Q505" s="202"/>
      <c r="R505" s="202"/>
      <c r="S505" s="202"/>
      <c r="T505" s="203"/>
      <c r="AT505" s="204" t="s">
        <v>158</v>
      </c>
      <c r="AU505" s="204" t="s">
        <v>82</v>
      </c>
      <c r="AV505" s="13" t="s">
        <v>80</v>
      </c>
      <c r="AW505" s="13" t="s">
        <v>33</v>
      </c>
      <c r="AX505" s="13" t="s">
        <v>72</v>
      </c>
      <c r="AY505" s="204" t="s">
        <v>138</v>
      </c>
    </row>
    <row r="506" spans="1:65" s="14" customFormat="1" x14ac:dyDescent="0.2">
      <c r="B506" s="205"/>
      <c r="C506" s="206"/>
      <c r="D506" s="188" t="s">
        <v>158</v>
      </c>
      <c r="E506" s="207" t="s">
        <v>19</v>
      </c>
      <c r="F506" s="208" t="s">
        <v>538</v>
      </c>
      <c r="G506" s="206"/>
      <c r="H506" s="209">
        <v>1</v>
      </c>
      <c r="I506" s="210"/>
      <c r="J506" s="206"/>
      <c r="K506" s="206"/>
      <c r="L506" s="211"/>
      <c r="M506" s="212"/>
      <c r="N506" s="213"/>
      <c r="O506" s="213"/>
      <c r="P506" s="213"/>
      <c r="Q506" s="213"/>
      <c r="R506" s="213"/>
      <c r="S506" s="213"/>
      <c r="T506" s="214"/>
      <c r="AT506" s="215" t="s">
        <v>158</v>
      </c>
      <c r="AU506" s="215" t="s">
        <v>82</v>
      </c>
      <c r="AV506" s="14" t="s">
        <v>82</v>
      </c>
      <c r="AW506" s="14" t="s">
        <v>33</v>
      </c>
      <c r="AX506" s="14" t="s">
        <v>72</v>
      </c>
      <c r="AY506" s="215" t="s">
        <v>138</v>
      </c>
    </row>
    <row r="507" spans="1:65" s="14" customFormat="1" x14ac:dyDescent="0.2">
      <c r="B507" s="205"/>
      <c r="C507" s="206"/>
      <c r="D507" s="188" t="s">
        <v>158</v>
      </c>
      <c r="E507" s="207" t="s">
        <v>19</v>
      </c>
      <c r="F507" s="208" t="s">
        <v>539</v>
      </c>
      <c r="G507" s="206"/>
      <c r="H507" s="209">
        <v>1</v>
      </c>
      <c r="I507" s="210"/>
      <c r="J507" s="206"/>
      <c r="K507" s="206"/>
      <c r="L507" s="211"/>
      <c r="M507" s="212"/>
      <c r="N507" s="213"/>
      <c r="O507" s="213"/>
      <c r="P507" s="213"/>
      <c r="Q507" s="213"/>
      <c r="R507" s="213"/>
      <c r="S507" s="213"/>
      <c r="T507" s="214"/>
      <c r="AT507" s="215" t="s">
        <v>158</v>
      </c>
      <c r="AU507" s="215" t="s">
        <v>82</v>
      </c>
      <c r="AV507" s="14" t="s">
        <v>82</v>
      </c>
      <c r="AW507" s="14" t="s">
        <v>33</v>
      </c>
      <c r="AX507" s="14" t="s">
        <v>72</v>
      </c>
      <c r="AY507" s="215" t="s">
        <v>138</v>
      </c>
    </row>
    <row r="508" spans="1:65" s="13" customFormat="1" x14ac:dyDescent="0.2">
      <c r="B508" s="195"/>
      <c r="C508" s="196"/>
      <c r="D508" s="188" t="s">
        <v>158</v>
      </c>
      <c r="E508" s="197" t="s">
        <v>19</v>
      </c>
      <c r="F508" s="198" t="s">
        <v>299</v>
      </c>
      <c r="G508" s="196"/>
      <c r="H508" s="197" t="s">
        <v>19</v>
      </c>
      <c r="I508" s="199"/>
      <c r="J508" s="196"/>
      <c r="K508" s="196"/>
      <c r="L508" s="200"/>
      <c r="M508" s="201"/>
      <c r="N508" s="202"/>
      <c r="O508" s="202"/>
      <c r="P508" s="202"/>
      <c r="Q508" s="202"/>
      <c r="R508" s="202"/>
      <c r="S508" s="202"/>
      <c r="T508" s="203"/>
      <c r="AT508" s="204" t="s">
        <v>158</v>
      </c>
      <c r="AU508" s="204" t="s">
        <v>82</v>
      </c>
      <c r="AV508" s="13" t="s">
        <v>80</v>
      </c>
      <c r="AW508" s="13" t="s">
        <v>33</v>
      </c>
      <c r="AX508" s="13" t="s">
        <v>72</v>
      </c>
      <c r="AY508" s="204" t="s">
        <v>138</v>
      </c>
    </row>
    <row r="509" spans="1:65" s="14" customFormat="1" x14ac:dyDescent="0.2">
      <c r="B509" s="205"/>
      <c r="C509" s="206"/>
      <c r="D509" s="188" t="s">
        <v>158</v>
      </c>
      <c r="E509" s="207" t="s">
        <v>19</v>
      </c>
      <c r="F509" s="208" t="s">
        <v>541</v>
      </c>
      <c r="G509" s="206"/>
      <c r="H509" s="209">
        <v>6</v>
      </c>
      <c r="I509" s="210"/>
      <c r="J509" s="206"/>
      <c r="K509" s="206"/>
      <c r="L509" s="211"/>
      <c r="M509" s="212"/>
      <c r="N509" s="213"/>
      <c r="O509" s="213"/>
      <c r="P509" s="213"/>
      <c r="Q509" s="213"/>
      <c r="R509" s="213"/>
      <c r="S509" s="213"/>
      <c r="T509" s="214"/>
      <c r="AT509" s="215" t="s">
        <v>158</v>
      </c>
      <c r="AU509" s="215" t="s">
        <v>82</v>
      </c>
      <c r="AV509" s="14" t="s">
        <v>82</v>
      </c>
      <c r="AW509" s="14" t="s">
        <v>33</v>
      </c>
      <c r="AX509" s="14" t="s">
        <v>72</v>
      </c>
      <c r="AY509" s="215" t="s">
        <v>138</v>
      </c>
    </row>
    <row r="510" spans="1:65" s="14" customFormat="1" x14ac:dyDescent="0.2">
      <c r="B510" s="205"/>
      <c r="C510" s="206"/>
      <c r="D510" s="188" t="s">
        <v>158</v>
      </c>
      <c r="E510" s="207" t="s">
        <v>19</v>
      </c>
      <c r="F510" s="208" t="s">
        <v>543</v>
      </c>
      <c r="G510" s="206"/>
      <c r="H510" s="209">
        <v>1</v>
      </c>
      <c r="I510" s="210"/>
      <c r="J510" s="206"/>
      <c r="K510" s="206"/>
      <c r="L510" s="211"/>
      <c r="M510" s="212"/>
      <c r="N510" s="213"/>
      <c r="O510" s="213"/>
      <c r="P510" s="213"/>
      <c r="Q510" s="213"/>
      <c r="R510" s="213"/>
      <c r="S510" s="213"/>
      <c r="T510" s="214"/>
      <c r="AT510" s="215" t="s">
        <v>158</v>
      </c>
      <c r="AU510" s="215" t="s">
        <v>82</v>
      </c>
      <c r="AV510" s="14" t="s">
        <v>82</v>
      </c>
      <c r="AW510" s="14" t="s">
        <v>33</v>
      </c>
      <c r="AX510" s="14" t="s">
        <v>72</v>
      </c>
      <c r="AY510" s="215" t="s">
        <v>138</v>
      </c>
    </row>
    <row r="511" spans="1:65" s="15" customFormat="1" x14ac:dyDescent="0.2">
      <c r="B511" s="216"/>
      <c r="C511" s="217"/>
      <c r="D511" s="188" t="s">
        <v>158</v>
      </c>
      <c r="E511" s="218" t="s">
        <v>19</v>
      </c>
      <c r="F511" s="219" t="s">
        <v>214</v>
      </c>
      <c r="G511" s="217"/>
      <c r="H511" s="220">
        <v>9</v>
      </c>
      <c r="I511" s="221"/>
      <c r="J511" s="217"/>
      <c r="K511" s="217"/>
      <c r="L511" s="222"/>
      <c r="M511" s="223"/>
      <c r="N511" s="224"/>
      <c r="O511" s="224"/>
      <c r="P511" s="224"/>
      <c r="Q511" s="224"/>
      <c r="R511" s="224"/>
      <c r="S511" s="224"/>
      <c r="T511" s="225"/>
      <c r="AT511" s="226" t="s">
        <v>158</v>
      </c>
      <c r="AU511" s="226" t="s">
        <v>82</v>
      </c>
      <c r="AV511" s="15" t="s">
        <v>146</v>
      </c>
      <c r="AW511" s="15" t="s">
        <v>33</v>
      </c>
      <c r="AX511" s="15" t="s">
        <v>80</v>
      </c>
      <c r="AY511" s="226" t="s">
        <v>138</v>
      </c>
    </row>
    <row r="512" spans="1:65" s="2" customFormat="1" ht="16.5" customHeight="1" x14ac:dyDescent="0.2">
      <c r="A512" s="36"/>
      <c r="B512" s="37"/>
      <c r="C512" s="227" t="s">
        <v>604</v>
      </c>
      <c r="D512" s="227" t="s">
        <v>302</v>
      </c>
      <c r="E512" s="228" t="s">
        <v>605</v>
      </c>
      <c r="F512" s="229" t="s">
        <v>606</v>
      </c>
      <c r="G512" s="230" t="s">
        <v>144</v>
      </c>
      <c r="H512" s="231">
        <v>9</v>
      </c>
      <c r="I512" s="232">
        <v>465</v>
      </c>
      <c r="J512" s="233">
        <f>ROUND(I512*H512,2)</f>
        <v>4185</v>
      </c>
      <c r="K512" s="229" t="s">
        <v>145</v>
      </c>
      <c r="L512" s="234"/>
      <c r="M512" s="235" t="s">
        <v>19</v>
      </c>
      <c r="N512" s="236" t="s">
        <v>43</v>
      </c>
      <c r="O512" s="66"/>
      <c r="P512" s="184">
        <f>O512*H512</f>
        <v>0</v>
      </c>
      <c r="Q512" s="184">
        <v>2.2000000000000001E-3</v>
      </c>
      <c r="R512" s="184">
        <f>Q512*H512</f>
        <v>1.9800000000000002E-2</v>
      </c>
      <c r="S512" s="184">
        <v>0</v>
      </c>
      <c r="T512" s="185">
        <f>S512*H512</f>
        <v>0</v>
      </c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R512" s="186" t="s">
        <v>428</v>
      </c>
      <c r="AT512" s="186" t="s">
        <v>302</v>
      </c>
      <c r="AU512" s="186" t="s">
        <v>82</v>
      </c>
      <c r="AY512" s="19" t="s">
        <v>138</v>
      </c>
      <c r="BE512" s="187">
        <f>IF(N512="základní",J512,0)</f>
        <v>4185</v>
      </c>
      <c r="BF512" s="187">
        <f>IF(N512="snížená",J512,0)</f>
        <v>0</v>
      </c>
      <c r="BG512" s="187">
        <f>IF(N512="zákl. přenesená",J512,0)</f>
        <v>0</v>
      </c>
      <c r="BH512" s="187">
        <f>IF(N512="sníž. přenesená",J512,0)</f>
        <v>0</v>
      </c>
      <c r="BI512" s="187">
        <f>IF(N512="nulová",J512,0)</f>
        <v>0</v>
      </c>
      <c r="BJ512" s="19" t="s">
        <v>80</v>
      </c>
      <c r="BK512" s="187">
        <f>ROUND(I512*H512,2)</f>
        <v>4185</v>
      </c>
      <c r="BL512" s="19" t="s">
        <v>313</v>
      </c>
      <c r="BM512" s="186" t="s">
        <v>607</v>
      </c>
    </row>
    <row r="513" spans="1:65" s="2" customFormat="1" x14ac:dyDescent="0.2">
      <c r="A513" s="36"/>
      <c r="B513" s="37"/>
      <c r="C513" s="38"/>
      <c r="D513" s="188" t="s">
        <v>148</v>
      </c>
      <c r="E513" s="38"/>
      <c r="F513" s="189" t="s">
        <v>606</v>
      </c>
      <c r="G513" s="38"/>
      <c r="H513" s="38"/>
      <c r="I513" s="190"/>
      <c r="J513" s="38"/>
      <c r="K513" s="38"/>
      <c r="L513" s="41"/>
      <c r="M513" s="191"/>
      <c r="N513" s="192"/>
      <c r="O513" s="66"/>
      <c r="P513" s="66"/>
      <c r="Q513" s="66"/>
      <c r="R513" s="66"/>
      <c r="S513" s="66"/>
      <c r="T513" s="67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T513" s="19" t="s">
        <v>148</v>
      </c>
      <c r="AU513" s="19" t="s">
        <v>82</v>
      </c>
    </row>
    <row r="514" spans="1:65" s="2" customFormat="1" ht="24.15" customHeight="1" x14ac:dyDescent="0.2">
      <c r="A514" s="36"/>
      <c r="B514" s="37"/>
      <c r="C514" s="175" t="s">
        <v>608</v>
      </c>
      <c r="D514" s="175" t="s">
        <v>141</v>
      </c>
      <c r="E514" s="176" t="s">
        <v>609</v>
      </c>
      <c r="F514" s="177" t="s">
        <v>610</v>
      </c>
      <c r="G514" s="178" t="s">
        <v>144</v>
      </c>
      <c r="H514" s="179">
        <v>38</v>
      </c>
      <c r="I514" s="180">
        <v>1090</v>
      </c>
      <c r="J514" s="181">
        <f>ROUND(I514*H514,2)</f>
        <v>41420</v>
      </c>
      <c r="K514" s="177" t="s">
        <v>145</v>
      </c>
      <c r="L514" s="41"/>
      <c r="M514" s="182" t="s">
        <v>19</v>
      </c>
      <c r="N514" s="183" t="s">
        <v>43</v>
      </c>
      <c r="O514" s="66"/>
      <c r="P514" s="184">
        <f>O514*H514</f>
        <v>0</v>
      </c>
      <c r="Q514" s="184">
        <v>0</v>
      </c>
      <c r="R514" s="184">
        <f>Q514*H514</f>
        <v>0</v>
      </c>
      <c r="S514" s="184">
        <v>3.2000000000000001E-2</v>
      </c>
      <c r="T514" s="185">
        <f>S514*H514</f>
        <v>1.216</v>
      </c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R514" s="186" t="s">
        <v>313</v>
      </c>
      <c r="AT514" s="186" t="s">
        <v>141</v>
      </c>
      <c r="AU514" s="186" t="s">
        <v>82</v>
      </c>
      <c r="AY514" s="19" t="s">
        <v>138</v>
      </c>
      <c r="BE514" s="187">
        <f>IF(N514="základní",J514,0)</f>
        <v>41420</v>
      </c>
      <c r="BF514" s="187">
        <f>IF(N514="snížená",J514,0)</f>
        <v>0</v>
      </c>
      <c r="BG514" s="187">
        <f>IF(N514="zákl. přenesená",J514,0)</f>
        <v>0</v>
      </c>
      <c r="BH514" s="187">
        <f>IF(N514="sníž. přenesená",J514,0)</f>
        <v>0</v>
      </c>
      <c r="BI514" s="187">
        <f>IF(N514="nulová",J514,0)</f>
        <v>0</v>
      </c>
      <c r="BJ514" s="19" t="s">
        <v>80</v>
      </c>
      <c r="BK514" s="187">
        <f>ROUND(I514*H514,2)</f>
        <v>41420</v>
      </c>
      <c r="BL514" s="19" t="s">
        <v>313</v>
      </c>
      <c r="BM514" s="186" t="s">
        <v>611</v>
      </c>
    </row>
    <row r="515" spans="1:65" s="2" customFormat="1" ht="28.8" x14ac:dyDescent="0.2">
      <c r="A515" s="36"/>
      <c r="B515" s="37"/>
      <c r="C515" s="38"/>
      <c r="D515" s="188" t="s">
        <v>148</v>
      </c>
      <c r="E515" s="38"/>
      <c r="F515" s="189" t="s">
        <v>612</v>
      </c>
      <c r="G515" s="38"/>
      <c r="H515" s="38"/>
      <c r="I515" s="190"/>
      <c r="J515" s="38"/>
      <c r="K515" s="38"/>
      <c r="L515" s="41"/>
      <c r="M515" s="191"/>
      <c r="N515" s="192"/>
      <c r="O515" s="66"/>
      <c r="P515" s="66"/>
      <c r="Q515" s="66"/>
      <c r="R515" s="66"/>
      <c r="S515" s="66"/>
      <c r="T515" s="67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T515" s="19" t="s">
        <v>148</v>
      </c>
      <c r="AU515" s="19" t="s">
        <v>82</v>
      </c>
    </row>
    <row r="516" spans="1:65" s="2" customFormat="1" x14ac:dyDescent="0.2">
      <c r="A516" s="36"/>
      <c r="B516" s="37"/>
      <c r="C516" s="38"/>
      <c r="D516" s="193" t="s">
        <v>150</v>
      </c>
      <c r="E516" s="38"/>
      <c r="F516" s="194" t="s">
        <v>613</v>
      </c>
      <c r="G516" s="38"/>
      <c r="H516" s="38"/>
      <c r="I516" s="190"/>
      <c r="J516" s="38"/>
      <c r="K516" s="38"/>
      <c r="L516" s="41"/>
      <c r="M516" s="191"/>
      <c r="N516" s="192"/>
      <c r="O516" s="66"/>
      <c r="P516" s="66"/>
      <c r="Q516" s="66"/>
      <c r="R516" s="66"/>
      <c r="S516" s="66"/>
      <c r="T516" s="67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T516" s="19" t="s">
        <v>150</v>
      </c>
      <c r="AU516" s="19" t="s">
        <v>82</v>
      </c>
    </row>
    <row r="517" spans="1:65" s="13" customFormat="1" x14ac:dyDescent="0.2">
      <c r="B517" s="195"/>
      <c r="C517" s="196"/>
      <c r="D517" s="188" t="s">
        <v>158</v>
      </c>
      <c r="E517" s="197" t="s">
        <v>19</v>
      </c>
      <c r="F517" s="198" t="s">
        <v>435</v>
      </c>
      <c r="G517" s="196"/>
      <c r="H517" s="197" t="s">
        <v>19</v>
      </c>
      <c r="I517" s="199"/>
      <c r="J517" s="196"/>
      <c r="K517" s="196"/>
      <c r="L517" s="200"/>
      <c r="M517" s="201"/>
      <c r="N517" s="202"/>
      <c r="O517" s="202"/>
      <c r="P517" s="202"/>
      <c r="Q517" s="202"/>
      <c r="R517" s="202"/>
      <c r="S517" s="202"/>
      <c r="T517" s="203"/>
      <c r="AT517" s="204" t="s">
        <v>158</v>
      </c>
      <c r="AU517" s="204" t="s">
        <v>82</v>
      </c>
      <c r="AV517" s="13" t="s">
        <v>80</v>
      </c>
      <c r="AW517" s="13" t="s">
        <v>33</v>
      </c>
      <c r="AX517" s="13" t="s">
        <v>72</v>
      </c>
      <c r="AY517" s="204" t="s">
        <v>138</v>
      </c>
    </row>
    <row r="518" spans="1:65" s="14" customFormat="1" x14ac:dyDescent="0.2">
      <c r="B518" s="205"/>
      <c r="C518" s="206"/>
      <c r="D518" s="188" t="s">
        <v>158</v>
      </c>
      <c r="E518" s="207" t="s">
        <v>19</v>
      </c>
      <c r="F518" s="208" t="s">
        <v>614</v>
      </c>
      <c r="G518" s="206"/>
      <c r="H518" s="209">
        <v>4</v>
      </c>
      <c r="I518" s="210"/>
      <c r="J518" s="206"/>
      <c r="K518" s="206"/>
      <c r="L518" s="211"/>
      <c r="M518" s="212"/>
      <c r="N518" s="213"/>
      <c r="O518" s="213"/>
      <c r="P518" s="213"/>
      <c r="Q518" s="213"/>
      <c r="R518" s="213"/>
      <c r="S518" s="213"/>
      <c r="T518" s="214"/>
      <c r="AT518" s="215" t="s">
        <v>158</v>
      </c>
      <c r="AU518" s="215" t="s">
        <v>82</v>
      </c>
      <c r="AV518" s="14" t="s">
        <v>82</v>
      </c>
      <c r="AW518" s="14" t="s">
        <v>33</v>
      </c>
      <c r="AX518" s="14" t="s">
        <v>72</v>
      </c>
      <c r="AY518" s="215" t="s">
        <v>138</v>
      </c>
    </row>
    <row r="519" spans="1:65" s="14" customFormat="1" x14ac:dyDescent="0.2">
      <c r="B519" s="205"/>
      <c r="C519" s="206"/>
      <c r="D519" s="188" t="s">
        <v>158</v>
      </c>
      <c r="E519" s="207" t="s">
        <v>19</v>
      </c>
      <c r="F519" s="208" t="s">
        <v>615</v>
      </c>
      <c r="G519" s="206"/>
      <c r="H519" s="209">
        <v>1</v>
      </c>
      <c r="I519" s="210"/>
      <c r="J519" s="206"/>
      <c r="K519" s="206"/>
      <c r="L519" s="211"/>
      <c r="M519" s="212"/>
      <c r="N519" s="213"/>
      <c r="O519" s="213"/>
      <c r="P519" s="213"/>
      <c r="Q519" s="213"/>
      <c r="R519" s="213"/>
      <c r="S519" s="213"/>
      <c r="T519" s="214"/>
      <c r="AT519" s="215" t="s">
        <v>158</v>
      </c>
      <c r="AU519" s="215" t="s">
        <v>82</v>
      </c>
      <c r="AV519" s="14" t="s">
        <v>82</v>
      </c>
      <c r="AW519" s="14" t="s">
        <v>33</v>
      </c>
      <c r="AX519" s="14" t="s">
        <v>72</v>
      </c>
      <c r="AY519" s="215" t="s">
        <v>138</v>
      </c>
    </row>
    <row r="520" spans="1:65" s="14" customFormat="1" x14ac:dyDescent="0.2">
      <c r="B520" s="205"/>
      <c r="C520" s="206"/>
      <c r="D520" s="188" t="s">
        <v>158</v>
      </c>
      <c r="E520" s="207" t="s">
        <v>19</v>
      </c>
      <c r="F520" s="208" t="s">
        <v>616</v>
      </c>
      <c r="G520" s="206"/>
      <c r="H520" s="209">
        <v>1</v>
      </c>
      <c r="I520" s="210"/>
      <c r="J520" s="206"/>
      <c r="K520" s="206"/>
      <c r="L520" s="211"/>
      <c r="M520" s="212"/>
      <c r="N520" s="213"/>
      <c r="O520" s="213"/>
      <c r="P520" s="213"/>
      <c r="Q520" s="213"/>
      <c r="R520" s="213"/>
      <c r="S520" s="213"/>
      <c r="T520" s="214"/>
      <c r="AT520" s="215" t="s">
        <v>158</v>
      </c>
      <c r="AU520" s="215" t="s">
        <v>82</v>
      </c>
      <c r="AV520" s="14" t="s">
        <v>82</v>
      </c>
      <c r="AW520" s="14" t="s">
        <v>33</v>
      </c>
      <c r="AX520" s="14" t="s">
        <v>72</v>
      </c>
      <c r="AY520" s="215" t="s">
        <v>138</v>
      </c>
    </row>
    <row r="521" spans="1:65" s="14" customFormat="1" x14ac:dyDescent="0.2">
      <c r="B521" s="205"/>
      <c r="C521" s="206"/>
      <c r="D521" s="188" t="s">
        <v>158</v>
      </c>
      <c r="E521" s="207" t="s">
        <v>19</v>
      </c>
      <c r="F521" s="208" t="s">
        <v>617</v>
      </c>
      <c r="G521" s="206"/>
      <c r="H521" s="209">
        <v>5</v>
      </c>
      <c r="I521" s="210"/>
      <c r="J521" s="206"/>
      <c r="K521" s="206"/>
      <c r="L521" s="211"/>
      <c r="M521" s="212"/>
      <c r="N521" s="213"/>
      <c r="O521" s="213"/>
      <c r="P521" s="213"/>
      <c r="Q521" s="213"/>
      <c r="R521" s="213"/>
      <c r="S521" s="213"/>
      <c r="T521" s="214"/>
      <c r="AT521" s="215" t="s">
        <v>158</v>
      </c>
      <c r="AU521" s="215" t="s">
        <v>82</v>
      </c>
      <c r="AV521" s="14" t="s">
        <v>82</v>
      </c>
      <c r="AW521" s="14" t="s">
        <v>33</v>
      </c>
      <c r="AX521" s="14" t="s">
        <v>72</v>
      </c>
      <c r="AY521" s="215" t="s">
        <v>138</v>
      </c>
    </row>
    <row r="522" spans="1:65" s="14" customFormat="1" x14ac:dyDescent="0.2">
      <c r="B522" s="205"/>
      <c r="C522" s="206"/>
      <c r="D522" s="188" t="s">
        <v>158</v>
      </c>
      <c r="E522" s="207" t="s">
        <v>19</v>
      </c>
      <c r="F522" s="208" t="s">
        <v>618</v>
      </c>
      <c r="G522" s="206"/>
      <c r="H522" s="209">
        <v>3</v>
      </c>
      <c r="I522" s="210"/>
      <c r="J522" s="206"/>
      <c r="K522" s="206"/>
      <c r="L522" s="211"/>
      <c r="M522" s="212"/>
      <c r="N522" s="213"/>
      <c r="O522" s="213"/>
      <c r="P522" s="213"/>
      <c r="Q522" s="213"/>
      <c r="R522" s="213"/>
      <c r="S522" s="213"/>
      <c r="T522" s="214"/>
      <c r="AT522" s="215" t="s">
        <v>158</v>
      </c>
      <c r="AU522" s="215" t="s">
        <v>82</v>
      </c>
      <c r="AV522" s="14" t="s">
        <v>82</v>
      </c>
      <c r="AW522" s="14" t="s">
        <v>33</v>
      </c>
      <c r="AX522" s="14" t="s">
        <v>72</v>
      </c>
      <c r="AY522" s="215" t="s">
        <v>138</v>
      </c>
    </row>
    <row r="523" spans="1:65" s="13" customFormat="1" x14ac:dyDescent="0.2">
      <c r="B523" s="195"/>
      <c r="C523" s="196"/>
      <c r="D523" s="188" t="s">
        <v>158</v>
      </c>
      <c r="E523" s="197" t="s">
        <v>19</v>
      </c>
      <c r="F523" s="198" t="s">
        <v>299</v>
      </c>
      <c r="G523" s="196"/>
      <c r="H523" s="197" t="s">
        <v>19</v>
      </c>
      <c r="I523" s="199"/>
      <c r="J523" s="196"/>
      <c r="K523" s="196"/>
      <c r="L523" s="200"/>
      <c r="M523" s="201"/>
      <c r="N523" s="202"/>
      <c r="O523" s="202"/>
      <c r="P523" s="202"/>
      <c r="Q523" s="202"/>
      <c r="R523" s="202"/>
      <c r="S523" s="202"/>
      <c r="T523" s="203"/>
      <c r="AT523" s="204" t="s">
        <v>158</v>
      </c>
      <c r="AU523" s="204" t="s">
        <v>82</v>
      </c>
      <c r="AV523" s="13" t="s">
        <v>80</v>
      </c>
      <c r="AW523" s="13" t="s">
        <v>33</v>
      </c>
      <c r="AX523" s="13" t="s">
        <v>72</v>
      </c>
      <c r="AY523" s="204" t="s">
        <v>138</v>
      </c>
    </row>
    <row r="524" spans="1:65" s="14" customFormat="1" x14ac:dyDescent="0.2">
      <c r="B524" s="205"/>
      <c r="C524" s="206"/>
      <c r="D524" s="188" t="s">
        <v>158</v>
      </c>
      <c r="E524" s="207" t="s">
        <v>19</v>
      </c>
      <c r="F524" s="208" t="s">
        <v>619</v>
      </c>
      <c r="G524" s="206"/>
      <c r="H524" s="209">
        <v>7</v>
      </c>
      <c r="I524" s="210"/>
      <c r="J524" s="206"/>
      <c r="K524" s="206"/>
      <c r="L524" s="211"/>
      <c r="M524" s="212"/>
      <c r="N524" s="213"/>
      <c r="O524" s="213"/>
      <c r="P524" s="213"/>
      <c r="Q524" s="213"/>
      <c r="R524" s="213"/>
      <c r="S524" s="213"/>
      <c r="T524" s="214"/>
      <c r="AT524" s="215" t="s">
        <v>158</v>
      </c>
      <c r="AU524" s="215" t="s">
        <v>82</v>
      </c>
      <c r="AV524" s="14" t="s">
        <v>82</v>
      </c>
      <c r="AW524" s="14" t="s">
        <v>33</v>
      </c>
      <c r="AX524" s="14" t="s">
        <v>72</v>
      </c>
      <c r="AY524" s="215" t="s">
        <v>138</v>
      </c>
    </row>
    <row r="525" spans="1:65" s="14" customFormat="1" x14ac:dyDescent="0.2">
      <c r="B525" s="205"/>
      <c r="C525" s="206"/>
      <c r="D525" s="188" t="s">
        <v>158</v>
      </c>
      <c r="E525" s="207" t="s">
        <v>19</v>
      </c>
      <c r="F525" s="208" t="s">
        <v>620</v>
      </c>
      <c r="G525" s="206"/>
      <c r="H525" s="209">
        <v>6</v>
      </c>
      <c r="I525" s="210"/>
      <c r="J525" s="206"/>
      <c r="K525" s="206"/>
      <c r="L525" s="211"/>
      <c r="M525" s="212"/>
      <c r="N525" s="213"/>
      <c r="O525" s="213"/>
      <c r="P525" s="213"/>
      <c r="Q525" s="213"/>
      <c r="R525" s="213"/>
      <c r="S525" s="213"/>
      <c r="T525" s="214"/>
      <c r="AT525" s="215" t="s">
        <v>158</v>
      </c>
      <c r="AU525" s="215" t="s">
        <v>82</v>
      </c>
      <c r="AV525" s="14" t="s">
        <v>82</v>
      </c>
      <c r="AW525" s="14" t="s">
        <v>33</v>
      </c>
      <c r="AX525" s="14" t="s">
        <v>72</v>
      </c>
      <c r="AY525" s="215" t="s">
        <v>138</v>
      </c>
    </row>
    <row r="526" spans="1:65" s="14" customFormat="1" x14ac:dyDescent="0.2">
      <c r="B526" s="205"/>
      <c r="C526" s="206"/>
      <c r="D526" s="188" t="s">
        <v>158</v>
      </c>
      <c r="E526" s="207" t="s">
        <v>19</v>
      </c>
      <c r="F526" s="208" t="s">
        <v>621</v>
      </c>
      <c r="G526" s="206"/>
      <c r="H526" s="209">
        <v>2</v>
      </c>
      <c r="I526" s="210"/>
      <c r="J526" s="206"/>
      <c r="K526" s="206"/>
      <c r="L526" s="211"/>
      <c r="M526" s="212"/>
      <c r="N526" s="213"/>
      <c r="O526" s="213"/>
      <c r="P526" s="213"/>
      <c r="Q526" s="213"/>
      <c r="R526" s="213"/>
      <c r="S526" s="213"/>
      <c r="T526" s="214"/>
      <c r="AT526" s="215" t="s">
        <v>158</v>
      </c>
      <c r="AU526" s="215" t="s">
        <v>82</v>
      </c>
      <c r="AV526" s="14" t="s">
        <v>82</v>
      </c>
      <c r="AW526" s="14" t="s">
        <v>33</v>
      </c>
      <c r="AX526" s="14" t="s">
        <v>72</v>
      </c>
      <c r="AY526" s="215" t="s">
        <v>138</v>
      </c>
    </row>
    <row r="527" spans="1:65" s="14" customFormat="1" x14ac:dyDescent="0.2">
      <c r="B527" s="205"/>
      <c r="C527" s="206"/>
      <c r="D527" s="188" t="s">
        <v>158</v>
      </c>
      <c r="E527" s="207" t="s">
        <v>19</v>
      </c>
      <c r="F527" s="208" t="s">
        <v>622</v>
      </c>
      <c r="G527" s="206"/>
      <c r="H527" s="209">
        <v>9</v>
      </c>
      <c r="I527" s="210"/>
      <c r="J527" s="206"/>
      <c r="K527" s="206"/>
      <c r="L527" s="211"/>
      <c r="M527" s="212"/>
      <c r="N527" s="213"/>
      <c r="O527" s="213"/>
      <c r="P527" s="213"/>
      <c r="Q527" s="213"/>
      <c r="R527" s="213"/>
      <c r="S527" s="213"/>
      <c r="T527" s="214"/>
      <c r="AT527" s="215" t="s">
        <v>158</v>
      </c>
      <c r="AU527" s="215" t="s">
        <v>82</v>
      </c>
      <c r="AV527" s="14" t="s">
        <v>82</v>
      </c>
      <c r="AW527" s="14" t="s">
        <v>33</v>
      </c>
      <c r="AX527" s="14" t="s">
        <v>72</v>
      </c>
      <c r="AY527" s="215" t="s">
        <v>138</v>
      </c>
    </row>
    <row r="528" spans="1:65" s="15" customFormat="1" x14ac:dyDescent="0.2">
      <c r="B528" s="216"/>
      <c r="C528" s="217"/>
      <c r="D528" s="188" t="s">
        <v>158</v>
      </c>
      <c r="E528" s="218" t="s">
        <v>19</v>
      </c>
      <c r="F528" s="219" t="s">
        <v>214</v>
      </c>
      <c r="G528" s="217"/>
      <c r="H528" s="220">
        <v>38</v>
      </c>
      <c r="I528" s="221"/>
      <c r="J528" s="217"/>
      <c r="K528" s="217"/>
      <c r="L528" s="222"/>
      <c r="M528" s="223"/>
      <c r="N528" s="224"/>
      <c r="O528" s="224"/>
      <c r="P528" s="224"/>
      <c r="Q528" s="224"/>
      <c r="R528" s="224"/>
      <c r="S528" s="224"/>
      <c r="T528" s="225"/>
      <c r="AT528" s="226" t="s">
        <v>158</v>
      </c>
      <c r="AU528" s="226" t="s">
        <v>82</v>
      </c>
      <c r="AV528" s="15" t="s">
        <v>146</v>
      </c>
      <c r="AW528" s="15" t="s">
        <v>33</v>
      </c>
      <c r="AX528" s="15" t="s">
        <v>80</v>
      </c>
      <c r="AY528" s="226" t="s">
        <v>138</v>
      </c>
    </row>
    <row r="529" spans="1:65" s="2" customFormat="1" ht="37.799999999999997" customHeight="1" x14ac:dyDescent="0.2">
      <c r="A529" s="36"/>
      <c r="B529" s="37"/>
      <c r="C529" s="227" t="s">
        <v>623</v>
      </c>
      <c r="D529" s="227" t="s">
        <v>302</v>
      </c>
      <c r="E529" s="228" t="s">
        <v>624</v>
      </c>
      <c r="F529" s="229" t="s">
        <v>625</v>
      </c>
      <c r="G529" s="230" t="s">
        <v>144</v>
      </c>
      <c r="H529" s="231">
        <v>1</v>
      </c>
      <c r="I529" s="232">
        <v>7440</v>
      </c>
      <c r="J529" s="233">
        <f>ROUND(I529*H529,2)</f>
        <v>7440</v>
      </c>
      <c r="K529" s="229" t="s">
        <v>19</v>
      </c>
      <c r="L529" s="234"/>
      <c r="M529" s="235" t="s">
        <v>19</v>
      </c>
      <c r="N529" s="236" t="s">
        <v>43</v>
      </c>
      <c r="O529" s="66"/>
      <c r="P529" s="184">
        <f>O529*H529</f>
        <v>0</v>
      </c>
      <c r="Q529" s="184">
        <v>6.08E-2</v>
      </c>
      <c r="R529" s="184">
        <f>Q529*H529</f>
        <v>6.08E-2</v>
      </c>
      <c r="S529" s="184">
        <v>0</v>
      </c>
      <c r="T529" s="185">
        <f>S529*H529</f>
        <v>0</v>
      </c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R529" s="186" t="s">
        <v>428</v>
      </c>
      <c r="AT529" s="186" t="s">
        <v>302</v>
      </c>
      <c r="AU529" s="186" t="s">
        <v>82</v>
      </c>
      <c r="AY529" s="19" t="s">
        <v>138</v>
      </c>
      <c r="BE529" s="187">
        <f>IF(N529="základní",J529,0)</f>
        <v>7440</v>
      </c>
      <c r="BF529" s="187">
        <f>IF(N529="snížená",J529,0)</f>
        <v>0</v>
      </c>
      <c r="BG529" s="187">
        <f>IF(N529="zákl. přenesená",J529,0)</f>
        <v>0</v>
      </c>
      <c r="BH529" s="187">
        <f>IF(N529="sníž. přenesená",J529,0)</f>
        <v>0</v>
      </c>
      <c r="BI529" s="187">
        <f>IF(N529="nulová",J529,0)</f>
        <v>0</v>
      </c>
      <c r="BJ529" s="19" t="s">
        <v>80</v>
      </c>
      <c r="BK529" s="187">
        <f>ROUND(I529*H529,2)</f>
        <v>7440</v>
      </c>
      <c r="BL529" s="19" t="s">
        <v>313</v>
      </c>
      <c r="BM529" s="186" t="s">
        <v>626</v>
      </c>
    </row>
    <row r="530" spans="1:65" s="2" customFormat="1" ht="19.2" x14ac:dyDescent="0.2">
      <c r="A530" s="36"/>
      <c r="B530" s="37"/>
      <c r="C530" s="38"/>
      <c r="D530" s="188" t="s">
        <v>148</v>
      </c>
      <c r="E530" s="38"/>
      <c r="F530" s="189" t="s">
        <v>625</v>
      </c>
      <c r="G530" s="38"/>
      <c r="H530" s="38"/>
      <c r="I530" s="190"/>
      <c r="J530" s="38"/>
      <c r="K530" s="38"/>
      <c r="L530" s="41"/>
      <c r="M530" s="191"/>
      <c r="N530" s="192"/>
      <c r="O530" s="66"/>
      <c r="P530" s="66"/>
      <c r="Q530" s="66"/>
      <c r="R530" s="66"/>
      <c r="S530" s="66"/>
      <c r="T530" s="67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T530" s="19" t="s">
        <v>148</v>
      </c>
      <c r="AU530" s="19" t="s">
        <v>82</v>
      </c>
    </row>
    <row r="531" spans="1:65" s="13" customFormat="1" x14ac:dyDescent="0.2">
      <c r="B531" s="195"/>
      <c r="C531" s="196"/>
      <c r="D531" s="188" t="s">
        <v>158</v>
      </c>
      <c r="E531" s="197" t="s">
        <v>19</v>
      </c>
      <c r="F531" s="198" t="s">
        <v>435</v>
      </c>
      <c r="G531" s="196"/>
      <c r="H531" s="197" t="s">
        <v>19</v>
      </c>
      <c r="I531" s="199"/>
      <c r="J531" s="196"/>
      <c r="K531" s="196"/>
      <c r="L531" s="200"/>
      <c r="M531" s="201"/>
      <c r="N531" s="202"/>
      <c r="O531" s="202"/>
      <c r="P531" s="202"/>
      <c r="Q531" s="202"/>
      <c r="R531" s="202"/>
      <c r="S531" s="202"/>
      <c r="T531" s="203"/>
      <c r="AT531" s="204" t="s">
        <v>158</v>
      </c>
      <c r="AU531" s="204" t="s">
        <v>82</v>
      </c>
      <c r="AV531" s="13" t="s">
        <v>80</v>
      </c>
      <c r="AW531" s="13" t="s">
        <v>33</v>
      </c>
      <c r="AX531" s="13" t="s">
        <v>72</v>
      </c>
      <c r="AY531" s="204" t="s">
        <v>138</v>
      </c>
    </row>
    <row r="532" spans="1:65" s="14" customFormat="1" x14ac:dyDescent="0.2">
      <c r="B532" s="205"/>
      <c r="C532" s="206"/>
      <c r="D532" s="188" t="s">
        <v>158</v>
      </c>
      <c r="E532" s="207" t="s">
        <v>19</v>
      </c>
      <c r="F532" s="208" t="s">
        <v>616</v>
      </c>
      <c r="G532" s="206"/>
      <c r="H532" s="209">
        <v>1</v>
      </c>
      <c r="I532" s="210"/>
      <c r="J532" s="206"/>
      <c r="K532" s="206"/>
      <c r="L532" s="211"/>
      <c r="M532" s="212"/>
      <c r="N532" s="213"/>
      <c r="O532" s="213"/>
      <c r="P532" s="213"/>
      <c r="Q532" s="213"/>
      <c r="R532" s="213"/>
      <c r="S532" s="213"/>
      <c r="T532" s="214"/>
      <c r="AT532" s="215" t="s">
        <v>158</v>
      </c>
      <c r="AU532" s="215" t="s">
        <v>82</v>
      </c>
      <c r="AV532" s="14" t="s">
        <v>82</v>
      </c>
      <c r="AW532" s="14" t="s">
        <v>33</v>
      </c>
      <c r="AX532" s="14" t="s">
        <v>80</v>
      </c>
      <c r="AY532" s="215" t="s">
        <v>138</v>
      </c>
    </row>
    <row r="533" spans="1:65" s="2" customFormat="1" ht="24.15" customHeight="1" x14ac:dyDescent="0.2">
      <c r="A533" s="36"/>
      <c r="B533" s="37"/>
      <c r="C533" s="227" t="s">
        <v>627</v>
      </c>
      <c r="D533" s="227" t="s">
        <v>302</v>
      </c>
      <c r="E533" s="228" t="s">
        <v>628</v>
      </c>
      <c r="F533" s="229" t="s">
        <v>629</v>
      </c>
      <c r="G533" s="230" t="s">
        <v>144</v>
      </c>
      <c r="H533" s="231">
        <v>20</v>
      </c>
      <c r="I533" s="232">
        <v>4160</v>
      </c>
      <c r="J533" s="233">
        <f>ROUND(I533*H533,2)</f>
        <v>83200</v>
      </c>
      <c r="K533" s="229" t="s">
        <v>145</v>
      </c>
      <c r="L533" s="234"/>
      <c r="M533" s="235" t="s">
        <v>19</v>
      </c>
      <c r="N533" s="236" t="s">
        <v>43</v>
      </c>
      <c r="O533" s="66"/>
      <c r="P533" s="184">
        <f>O533*H533</f>
        <v>0</v>
      </c>
      <c r="Q533" s="184">
        <v>1.6E-2</v>
      </c>
      <c r="R533" s="184">
        <f>Q533*H533</f>
        <v>0.32</v>
      </c>
      <c r="S533" s="184">
        <v>0</v>
      </c>
      <c r="T533" s="185">
        <f>S533*H533</f>
        <v>0</v>
      </c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R533" s="186" t="s">
        <v>428</v>
      </c>
      <c r="AT533" s="186" t="s">
        <v>302</v>
      </c>
      <c r="AU533" s="186" t="s">
        <v>82</v>
      </c>
      <c r="AY533" s="19" t="s">
        <v>138</v>
      </c>
      <c r="BE533" s="187">
        <f>IF(N533="základní",J533,0)</f>
        <v>83200</v>
      </c>
      <c r="BF533" s="187">
        <f>IF(N533="snížená",J533,0)</f>
        <v>0</v>
      </c>
      <c r="BG533" s="187">
        <f>IF(N533="zákl. přenesená",J533,0)</f>
        <v>0</v>
      </c>
      <c r="BH533" s="187">
        <f>IF(N533="sníž. přenesená",J533,0)</f>
        <v>0</v>
      </c>
      <c r="BI533" s="187">
        <f>IF(N533="nulová",J533,0)</f>
        <v>0</v>
      </c>
      <c r="BJ533" s="19" t="s">
        <v>80</v>
      </c>
      <c r="BK533" s="187">
        <f>ROUND(I533*H533,2)</f>
        <v>83200</v>
      </c>
      <c r="BL533" s="19" t="s">
        <v>313</v>
      </c>
      <c r="BM533" s="186" t="s">
        <v>630</v>
      </c>
    </row>
    <row r="534" spans="1:65" s="2" customFormat="1" ht="19.2" x14ac:dyDescent="0.2">
      <c r="A534" s="36"/>
      <c r="B534" s="37"/>
      <c r="C534" s="38"/>
      <c r="D534" s="188" t="s">
        <v>148</v>
      </c>
      <c r="E534" s="38"/>
      <c r="F534" s="189" t="s">
        <v>629</v>
      </c>
      <c r="G534" s="38"/>
      <c r="H534" s="38"/>
      <c r="I534" s="190"/>
      <c r="J534" s="38"/>
      <c r="K534" s="38"/>
      <c r="L534" s="41"/>
      <c r="M534" s="191"/>
      <c r="N534" s="192"/>
      <c r="O534" s="66"/>
      <c r="P534" s="66"/>
      <c r="Q534" s="66"/>
      <c r="R534" s="66"/>
      <c r="S534" s="66"/>
      <c r="T534" s="67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T534" s="19" t="s">
        <v>148</v>
      </c>
      <c r="AU534" s="19" t="s">
        <v>82</v>
      </c>
    </row>
    <row r="535" spans="1:65" s="13" customFormat="1" x14ac:dyDescent="0.2">
      <c r="B535" s="195"/>
      <c r="C535" s="196"/>
      <c r="D535" s="188" t="s">
        <v>158</v>
      </c>
      <c r="E535" s="197" t="s">
        <v>19</v>
      </c>
      <c r="F535" s="198" t="s">
        <v>435</v>
      </c>
      <c r="G535" s="196"/>
      <c r="H535" s="197" t="s">
        <v>19</v>
      </c>
      <c r="I535" s="199"/>
      <c r="J535" s="196"/>
      <c r="K535" s="196"/>
      <c r="L535" s="200"/>
      <c r="M535" s="201"/>
      <c r="N535" s="202"/>
      <c r="O535" s="202"/>
      <c r="P535" s="202"/>
      <c r="Q535" s="202"/>
      <c r="R535" s="202"/>
      <c r="S535" s="202"/>
      <c r="T535" s="203"/>
      <c r="AT535" s="204" t="s">
        <v>158</v>
      </c>
      <c r="AU535" s="204" t="s">
        <v>82</v>
      </c>
      <c r="AV535" s="13" t="s">
        <v>80</v>
      </c>
      <c r="AW535" s="13" t="s">
        <v>33</v>
      </c>
      <c r="AX535" s="13" t="s">
        <v>72</v>
      </c>
      <c r="AY535" s="204" t="s">
        <v>138</v>
      </c>
    </row>
    <row r="536" spans="1:65" s="14" customFormat="1" x14ac:dyDescent="0.2">
      <c r="B536" s="205"/>
      <c r="C536" s="206"/>
      <c r="D536" s="188" t="s">
        <v>158</v>
      </c>
      <c r="E536" s="207" t="s">
        <v>19</v>
      </c>
      <c r="F536" s="208" t="s">
        <v>614</v>
      </c>
      <c r="G536" s="206"/>
      <c r="H536" s="209">
        <v>4</v>
      </c>
      <c r="I536" s="210"/>
      <c r="J536" s="206"/>
      <c r="K536" s="206"/>
      <c r="L536" s="211"/>
      <c r="M536" s="212"/>
      <c r="N536" s="213"/>
      <c r="O536" s="213"/>
      <c r="P536" s="213"/>
      <c r="Q536" s="213"/>
      <c r="R536" s="213"/>
      <c r="S536" s="213"/>
      <c r="T536" s="214"/>
      <c r="AT536" s="215" t="s">
        <v>158</v>
      </c>
      <c r="AU536" s="215" t="s">
        <v>82</v>
      </c>
      <c r="AV536" s="14" t="s">
        <v>82</v>
      </c>
      <c r="AW536" s="14" t="s">
        <v>33</v>
      </c>
      <c r="AX536" s="14" t="s">
        <v>72</v>
      </c>
      <c r="AY536" s="215" t="s">
        <v>138</v>
      </c>
    </row>
    <row r="537" spans="1:65" s="14" customFormat="1" x14ac:dyDescent="0.2">
      <c r="B537" s="205"/>
      <c r="C537" s="206"/>
      <c r="D537" s="188" t="s">
        <v>158</v>
      </c>
      <c r="E537" s="207" t="s">
        <v>19</v>
      </c>
      <c r="F537" s="208" t="s">
        <v>615</v>
      </c>
      <c r="G537" s="206"/>
      <c r="H537" s="209">
        <v>1</v>
      </c>
      <c r="I537" s="210"/>
      <c r="J537" s="206"/>
      <c r="K537" s="206"/>
      <c r="L537" s="211"/>
      <c r="M537" s="212"/>
      <c r="N537" s="213"/>
      <c r="O537" s="213"/>
      <c r="P537" s="213"/>
      <c r="Q537" s="213"/>
      <c r="R537" s="213"/>
      <c r="S537" s="213"/>
      <c r="T537" s="214"/>
      <c r="AT537" s="215" t="s">
        <v>158</v>
      </c>
      <c r="AU537" s="215" t="s">
        <v>82</v>
      </c>
      <c r="AV537" s="14" t="s">
        <v>82</v>
      </c>
      <c r="AW537" s="14" t="s">
        <v>33</v>
      </c>
      <c r="AX537" s="14" t="s">
        <v>72</v>
      </c>
      <c r="AY537" s="215" t="s">
        <v>138</v>
      </c>
    </row>
    <row r="538" spans="1:65" s="13" customFormat="1" x14ac:dyDescent="0.2">
      <c r="B538" s="195"/>
      <c r="C538" s="196"/>
      <c r="D538" s="188" t="s">
        <v>158</v>
      </c>
      <c r="E538" s="197" t="s">
        <v>19</v>
      </c>
      <c r="F538" s="198" t="s">
        <v>299</v>
      </c>
      <c r="G538" s="196"/>
      <c r="H538" s="197" t="s">
        <v>19</v>
      </c>
      <c r="I538" s="199"/>
      <c r="J538" s="196"/>
      <c r="K538" s="196"/>
      <c r="L538" s="200"/>
      <c r="M538" s="201"/>
      <c r="N538" s="202"/>
      <c r="O538" s="202"/>
      <c r="P538" s="202"/>
      <c r="Q538" s="202"/>
      <c r="R538" s="202"/>
      <c r="S538" s="202"/>
      <c r="T538" s="203"/>
      <c r="AT538" s="204" t="s">
        <v>158</v>
      </c>
      <c r="AU538" s="204" t="s">
        <v>82</v>
      </c>
      <c r="AV538" s="13" t="s">
        <v>80</v>
      </c>
      <c r="AW538" s="13" t="s">
        <v>33</v>
      </c>
      <c r="AX538" s="13" t="s">
        <v>72</v>
      </c>
      <c r="AY538" s="204" t="s">
        <v>138</v>
      </c>
    </row>
    <row r="539" spans="1:65" s="14" customFormat="1" x14ac:dyDescent="0.2">
      <c r="B539" s="205"/>
      <c r="C539" s="206"/>
      <c r="D539" s="188" t="s">
        <v>158</v>
      </c>
      <c r="E539" s="207" t="s">
        <v>19</v>
      </c>
      <c r="F539" s="208" t="s">
        <v>619</v>
      </c>
      <c r="G539" s="206"/>
      <c r="H539" s="209">
        <v>7</v>
      </c>
      <c r="I539" s="210"/>
      <c r="J539" s="206"/>
      <c r="K539" s="206"/>
      <c r="L539" s="211"/>
      <c r="M539" s="212"/>
      <c r="N539" s="213"/>
      <c r="O539" s="213"/>
      <c r="P539" s="213"/>
      <c r="Q539" s="213"/>
      <c r="R539" s="213"/>
      <c r="S539" s="213"/>
      <c r="T539" s="214"/>
      <c r="AT539" s="215" t="s">
        <v>158</v>
      </c>
      <c r="AU539" s="215" t="s">
        <v>82</v>
      </c>
      <c r="AV539" s="14" t="s">
        <v>82</v>
      </c>
      <c r="AW539" s="14" t="s">
        <v>33</v>
      </c>
      <c r="AX539" s="14" t="s">
        <v>72</v>
      </c>
      <c r="AY539" s="215" t="s">
        <v>138</v>
      </c>
    </row>
    <row r="540" spans="1:65" s="14" customFormat="1" x14ac:dyDescent="0.2">
      <c r="B540" s="205"/>
      <c r="C540" s="206"/>
      <c r="D540" s="188" t="s">
        <v>158</v>
      </c>
      <c r="E540" s="207" t="s">
        <v>19</v>
      </c>
      <c r="F540" s="208" t="s">
        <v>620</v>
      </c>
      <c r="G540" s="206"/>
      <c r="H540" s="209">
        <v>6</v>
      </c>
      <c r="I540" s="210"/>
      <c r="J540" s="206"/>
      <c r="K540" s="206"/>
      <c r="L540" s="211"/>
      <c r="M540" s="212"/>
      <c r="N540" s="213"/>
      <c r="O540" s="213"/>
      <c r="P540" s="213"/>
      <c r="Q540" s="213"/>
      <c r="R540" s="213"/>
      <c r="S540" s="213"/>
      <c r="T540" s="214"/>
      <c r="AT540" s="215" t="s">
        <v>158</v>
      </c>
      <c r="AU540" s="215" t="s">
        <v>82</v>
      </c>
      <c r="AV540" s="14" t="s">
        <v>82</v>
      </c>
      <c r="AW540" s="14" t="s">
        <v>33</v>
      </c>
      <c r="AX540" s="14" t="s">
        <v>72</v>
      </c>
      <c r="AY540" s="215" t="s">
        <v>138</v>
      </c>
    </row>
    <row r="541" spans="1:65" s="14" customFormat="1" x14ac:dyDescent="0.2">
      <c r="B541" s="205"/>
      <c r="C541" s="206"/>
      <c r="D541" s="188" t="s">
        <v>158</v>
      </c>
      <c r="E541" s="207" t="s">
        <v>19</v>
      </c>
      <c r="F541" s="208" t="s">
        <v>621</v>
      </c>
      <c r="G541" s="206"/>
      <c r="H541" s="209">
        <v>2</v>
      </c>
      <c r="I541" s="210"/>
      <c r="J541" s="206"/>
      <c r="K541" s="206"/>
      <c r="L541" s="211"/>
      <c r="M541" s="212"/>
      <c r="N541" s="213"/>
      <c r="O541" s="213"/>
      <c r="P541" s="213"/>
      <c r="Q541" s="213"/>
      <c r="R541" s="213"/>
      <c r="S541" s="213"/>
      <c r="T541" s="214"/>
      <c r="AT541" s="215" t="s">
        <v>158</v>
      </c>
      <c r="AU541" s="215" t="s">
        <v>82</v>
      </c>
      <c r="AV541" s="14" t="s">
        <v>82</v>
      </c>
      <c r="AW541" s="14" t="s">
        <v>33</v>
      </c>
      <c r="AX541" s="14" t="s">
        <v>72</v>
      </c>
      <c r="AY541" s="215" t="s">
        <v>138</v>
      </c>
    </row>
    <row r="542" spans="1:65" s="15" customFormat="1" x14ac:dyDescent="0.2">
      <c r="B542" s="216"/>
      <c r="C542" s="217"/>
      <c r="D542" s="188" t="s">
        <v>158</v>
      </c>
      <c r="E542" s="218" t="s">
        <v>19</v>
      </c>
      <c r="F542" s="219" t="s">
        <v>214</v>
      </c>
      <c r="G542" s="217"/>
      <c r="H542" s="220">
        <v>20</v>
      </c>
      <c r="I542" s="221"/>
      <c r="J542" s="217"/>
      <c r="K542" s="217"/>
      <c r="L542" s="222"/>
      <c r="M542" s="223"/>
      <c r="N542" s="224"/>
      <c r="O542" s="224"/>
      <c r="P542" s="224"/>
      <c r="Q542" s="224"/>
      <c r="R542" s="224"/>
      <c r="S542" s="224"/>
      <c r="T542" s="225"/>
      <c r="AT542" s="226" t="s">
        <v>158</v>
      </c>
      <c r="AU542" s="226" t="s">
        <v>82</v>
      </c>
      <c r="AV542" s="15" t="s">
        <v>146</v>
      </c>
      <c r="AW542" s="15" t="s">
        <v>33</v>
      </c>
      <c r="AX542" s="15" t="s">
        <v>80</v>
      </c>
      <c r="AY542" s="226" t="s">
        <v>138</v>
      </c>
    </row>
    <row r="543" spans="1:65" s="2" customFormat="1" ht="24.15" customHeight="1" x14ac:dyDescent="0.2">
      <c r="A543" s="36"/>
      <c r="B543" s="37"/>
      <c r="C543" s="227" t="s">
        <v>631</v>
      </c>
      <c r="D543" s="227" t="s">
        <v>302</v>
      </c>
      <c r="E543" s="228" t="s">
        <v>632</v>
      </c>
      <c r="F543" s="229" t="s">
        <v>633</v>
      </c>
      <c r="G543" s="230" t="s">
        <v>144</v>
      </c>
      <c r="H543" s="231">
        <v>17</v>
      </c>
      <c r="I543" s="232">
        <v>7440</v>
      </c>
      <c r="J543" s="233">
        <f>ROUND(I543*H543,2)</f>
        <v>126480</v>
      </c>
      <c r="K543" s="229" t="s">
        <v>19</v>
      </c>
      <c r="L543" s="234"/>
      <c r="M543" s="235" t="s">
        <v>19</v>
      </c>
      <c r="N543" s="236" t="s">
        <v>43</v>
      </c>
      <c r="O543" s="66"/>
      <c r="P543" s="184">
        <f>O543*H543</f>
        <v>0</v>
      </c>
      <c r="Q543" s="184">
        <v>6.08E-2</v>
      </c>
      <c r="R543" s="184">
        <f>Q543*H543</f>
        <v>1.0336000000000001</v>
      </c>
      <c r="S543" s="184">
        <v>0</v>
      </c>
      <c r="T543" s="185">
        <f>S543*H543</f>
        <v>0</v>
      </c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R543" s="186" t="s">
        <v>428</v>
      </c>
      <c r="AT543" s="186" t="s">
        <v>302</v>
      </c>
      <c r="AU543" s="186" t="s">
        <v>82</v>
      </c>
      <c r="AY543" s="19" t="s">
        <v>138</v>
      </c>
      <c r="BE543" s="187">
        <f>IF(N543="základní",J543,0)</f>
        <v>126480</v>
      </c>
      <c r="BF543" s="187">
        <f>IF(N543="snížená",J543,0)</f>
        <v>0</v>
      </c>
      <c r="BG543" s="187">
        <f>IF(N543="zákl. přenesená",J543,0)</f>
        <v>0</v>
      </c>
      <c r="BH543" s="187">
        <f>IF(N543="sníž. přenesená",J543,0)</f>
        <v>0</v>
      </c>
      <c r="BI543" s="187">
        <f>IF(N543="nulová",J543,0)</f>
        <v>0</v>
      </c>
      <c r="BJ543" s="19" t="s">
        <v>80</v>
      </c>
      <c r="BK543" s="187">
        <f>ROUND(I543*H543,2)</f>
        <v>126480</v>
      </c>
      <c r="BL543" s="19" t="s">
        <v>313</v>
      </c>
      <c r="BM543" s="186" t="s">
        <v>634</v>
      </c>
    </row>
    <row r="544" spans="1:65" s="2" customFormat="1" ht="19.2" x14ac:dyDescent="0.2">
      <c r="A544" s="36"/>
      <c r="B544" s="37"/>
      <c r="C544" s="38"/>
      <c r="D544" s="188" t="s">
        <v>148</v>
      </c>
      <c r="E544" s="38"/>
      <c r="F544" s="189" t="s">
        <v>635</v>
      </c>
      <c r="G544" s="38"/>
      <c r="H544" s="38"/>
      <c r="I544" s="190"/>
      <c r="J544" s="38"/>
      <c r="K544" s="38"/>
      <c r="L544" s="41"/>
      <c r="M544" s="191"/>
      <c r="N544" s="192"/>
      <c r="O544" s="66"/>
      <c r="P544" s="66"/>
      <c r="Q544" s="66"/>
      <c r="R544" s="66"/>
      <c r="S544" s="66"/>
      <c r="T544" s="67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T544" s="19" t="s">
        <v>148</v>
      </c>
      <c r="AU544" s="19" t="s">
        <v>82</v>
      </c>
    </row>
    <row r="545" spans="1:65" s="13" customFormat="1" x14ac:dyDescent="0.2">
      <c r="B545" s="195"/>
      <c r="C545" s="196"/>
      <c r="D545" s="188" t="s">
        <v>158</v>
      </c>
      <c r="E545" s="197" t="s">
        <v>19</v>
      </c>
      <c r="F545" s="198" t="s">
        <v>435</v>
      </c>
      <c r="G545" s="196"/>
      <c r="H545" s="197" t="s">
        <v>19</v>
      </c>
      <c r="I545" s="199"/>
      <c r="J545" s="196"/>
      <c r="K545" s="196"/>
      <c r="L545" s="200"/>
      <c r="M545" s="201"/>
      <c r="N545" s="202"/>
      <c r="O545" s="202"/>
      <c r="P545" s="202"/>
      <c r="Q545" s="202"/>
      <c r="R545" s="202"/>
      <c r="S545" s="202"/>
      <c r="T545" s="203"/>
      <c r="AT545" s="204" t="s">
        <v>158</v>
      </c>
      <c r="AU545" s="204" t="s">
        <v>82</v>
      </c>
      <c r="AV545" s="13" t="s">
        <v>80</v>
      </c>
      <c r="AW545" s="13" t="s">
        <v>33</v>
      </c>
      <c r="AX545" s="13" t="s">
        <v>72</v>
      </c>
      <c r="AY545" s="204" t="s">
        <v>138</v>
      </c>
    </row>
    <row r="546" spans="1:65" s="14" customFormat="1" x14ac:dyDescent="0.2">
      <c r="B546" s="205"/>
      <c r="C546" s="206"/>
      <c r="D546" s="188" t="s">
        <v>158</v>
      </c>
      <c r="E546" s="207" t="s">
        <v>19</v>
      </c>
      <c r="F546" s="208" t="s">
        <v>617</v>
      </c>
      <c r="G546" s="206"/>
      <c r="H546" s="209">
        <v>5</v>
      </c>
      <c r="I546" s="210"/>
      <c r="J546" s="206"/>
      <c r="K546" s="206"/>
      <c r="L546" s="211"/>
      <c r="M546" s="212"/>
      <c r="N546" s="213"/>
      <c r="O546" s="213"/>
      <c r="P546" s="213"/>
      <c r="Q546" s="213"/>
      <c r="R546" s="213"/>
      <c r="S546" s="213"/>
      <c r="T546" s="214"/>
      <c r="AT546" s="215" t="s">
        <v>158</v>
      </c>
      <c r="AU546" s="215" t="s">
        <v>82</v>
      </c>
      <c r="AV546" s="14" t="s">
        <v>82</v>
      </c>
      <c r="AW546" s="14" t="s">
        <v>33</v>
      </c>
      <c r="AX546" s="14" t="s">
        <v>72</v>
      </c>
      <c r="AY546" s="215" t="s">
        <v>138</v>
      </c>
    </row>
    <row r="547" spans="1:65" s="14" customFormat="1" x14ac:dyDescent="0.2">
      <c r="B547" s="205"/>
      <c r="C547" s="206"/>
      <c r="D547" s="188" t="s">
        <v>158</v>
      </c>
      <c r="E547" s="207" t="s">
        <v>19</v>
      </c>
      <c r="F547" s="208" t="s">
        <v>618</v>
      </c>
      <c r="G547" s="206"/>
      <c r="H547" s="209">
        <v>3</v>
      </c>
      <c r="I547" s="210"/>
      <c r="J547" s="206"/>
      <c r="K547" s="206"/>
      <c r="L547" s="211"/>
      <c r="M547" s="212"/>
      <c r="N547" s="213"/>
      <c r="O547" s="213"/>
      <c r="P547" s="213"/>
      <c r="Q547" s="213"/>
      <c r="R547" s="213"/>
      <c r="S547" s="213"/>
      <c r="T547" s="214"/>
      <c r="AT547" s="215" t="s">
        <v>158</v>
      </c>
      <c r="AU547" s="215" t="s">
        <v>82</v>
      </c>
      <c r="AV547" s="14" t="s">
        <v>82</v>
      </c>
      <c r="AW547" s="14" t="s">
        <v>33</v>
      </c>
      <c r="AX547" s="14" t="s">
        <v>72</v>
      </c>
      <c r="AY547" s="215" t="s">
        <v>138</v>
      </c>
    </row>
    <row r="548" spans="1:65" s="13" customFormat="1" x14ac:dyDescent="0.2">
      <c r="B548" s="195"/>
      <c r="C548" s="196"/>
      <c r="D548" s="188" t="s">
        <v>158</v>
      </c>
      <c r="E548" s="197" t="s">
        <v>19</v>
      </c>
      <c r="F548" s="198" t="s">
        <v>299</v>
      </c>
      <c r="G548" s="196"/>
      <c r="H548" s="197" t="s">
        <v>19</v>
      </c>
      <c r="I548" s="199"/>
      <c r="J548" s="196"/>
      <c r="K548" s="196"/>
      <c r="L548" s="200"/>
      <c r="M548" s="201"/>
      <c r="N548" s="202"/>
      <c r="O548" s="202"/>
      <c r="P548" s="202"/>
      <c r="Q548" s="202"/>
      <c r="R548" s="202"/>
      <c r="S548" s="202"/>
      <c r="T548" s="203"/>
      <c r="AT548" s="204" t="s">
        <v>158</v>
      </c>
      <c r="AU548" s="204" t="s">
        <v>82</v>
      </c>
      <c r="AV548" s="13" t="s">
        <v>80</v>
      </c>
      <c r="AW548" s="13" t="s">
        <v>33</v>
      </c>
      <c r="AX548" s="13" t="s">
        <v>72</v>
      </c>
      <c r="AY548" s="204" t="s">
        <v>138</v>
      </c>
    </row>
    <row r="549" spans="1:65" s="14" customFormat="1" x14ac:dyDescent="0.2">
      <c r="B549" s="205"/>
      <c r="C549" s="206"/>
      <c r="D549" s="188" t="s">
        <v>158</v>
      </c>
      <c r="E549" s="207" t="s">
        <v>19</v>
      </c>
      <c r="F549" s="208" t="s">
        <v>622</v>
      </c>
      <c r="G549" s="206"/>
      <c r="H549" s="209">
        <v>9</v>
      </c>
      <c r="I549" s="210"/>
      <c r="J549" s="206"/>
      <c r="K549" s="206"/>
      <c r="L549" s="211"/>
      <c r="M549" s="212"/>
      <c r="N549" s="213"/>
      <c r="O549" s="213"/>
      <c r="P549" s="213"/>
      <c r="Q549" s="213"/>
      <c r="R549" s="213"/>
      <c r="S549" s="213"/>
      <c r="T549" s="214"/>
      <c r="AT549" s="215" t="s">
        <v>158</v>
      </c>
      <c r="AU549" s="215" t="s">
        <v>82</v>
      </c>
      <c r="AV549" s="14" t="s">
        <v>82</v>
      </c>
      <c r="AW549" s="14" t="s">
        <v>33</v>
      </c>
      <c r="AX549" s="14" t="s">
        <v>72</v>
      </c>
      <c r="AY549" s="215" t="s">
        <v>138</v>
      </c>
    </row>
    <row r="550" spans="1:65" s="15" customFormat="1" x14ac:dyDescent="0.2">
      <c r="B550" s="216"/>
      <c r="C550" s="217"/>
      <c r="D550" s="188" t="s">
        <v>158</v>
      </c>
      <c r="E550" s="218" t="s">
        <v>19</v>
      </c>
      <c r="F550" s="219" t="s">
        <v>214</v>
      </c>
      <c r="G550" s="217"/>
      <c r="H550" s="220">
        <v>17</v>
      </c>
      <c r="I550" s="221"/>
      <c r="J550" s="217"/>
      <c r="K550" s="217"/>
      <c r="L550" s="222"/>
      <c r="M550" s="223"/>
      <c r="N550" s="224"/>
      <c r="O550" s="224"/>
      <c r="P550" s="224"/>
      <c r="Q550" s="224"/>
      <c r="R550" s="224"/>
      <c r="S550" s="224"/>
      <c r="T550" s="225"/>
      <c r="AT550" s="226" t="s">
        <v>158</v>
      </c>
      <c r="AU550" s="226" t="s">
        <v>82</v>
      </c>
      <c r="AV550" s="15" t="s">
        <v>146</v>
      </c>
      <c r="AW550" s="15" t="s">
        <v>33</v>
      </c>
      <c r="AX550" s="15" t="s">
        <v>80</v>
      </c>
      <c r="AY550" s="226" t="s">
        <v>138</v>
      </c>
    </row>
    <row r="551" spans="1:65" s="2" customFormat="1" ht="24.15" customHeight="1" x14ac:dyDescent="0.2">
      <c r="A551" s="36"/>
      <c r="B551" s="37"/>
      <c r="C551" s="175" t="s">
        <v>636</v>
      </c>
      <c r="D551" s="175" t="s">
        <v>141</v>
      </c>
      <c r="E551" s="176" t="s">
        <v>637</v>
      </c>
      <c r="F551" s="177" t="s">
        <v>638</v>
      </c>
      <c r="G551" s="178" t="s">
        <v>144</v>
      </c>
      <c r="H551" s="179">
        <v>15</v>
      </c>
      <c r="I551" s="180">
        <v>1175</v>
      </c>
      <c r="J551" s="181">
        <f>ROUND(I551*H551,2)</f>
        <v>17625</v>
      </c>
      <c r="K551" s="177" t="s">
        <v>145</v>
      </c>
      <c r="L551" s="41"/>
      <c r="M551" s="182" t="s">
        <v>19</v>
      </c>
      <c r="N551" s="183" t="s">
        <v>43</v>
      </c>
      <c r="O551" s="66"/>
      <c r="P551" s="184">
        <f>O551*H551</f>
        <v>0</v>
      </c>
      <c r="Q551" s="184">
        <v>0</v>
      </c>
      <c r="R551" s="184">
        <f>Q551*H551</f>
        <v>0</v>
      </c>
      <c r="S551" s="184">
        <v>4.2000000000000003E-2</v>
      </c>
      <c r="T551" s="185">
        <f>S551*H551</f>
        <v>0.63</v>
      </c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R551" s="186" t="s">
        <v>313</v>
      </c>
      <c r="AT551" s="186" t="s">
        <v>141</v>
      </c>
      <c r="AU551" s="186" t="s">
        <v>82</v>
      </c>
      <c r="AY551" s="19" t="s">
        <v>138</v>
      </c>
      <c r="BE551" s="187">
        <f>IF(N551="základní",J551,0)</f>
        <v>17625</v>
      </c>
      <c r="BF551" s="187">
        <f>IF(N551="snížená",J551,0)</f>
        <v>0</v>
      </c>
      <c r="BG551" s="187">
        <f>IF(N551="zákl. přenesená",J551,0)</f>
        <v>0</v>
      </c>
      <c r="BH551" s="187">
        <f>IF(N551="sníž. přenesená",J551,0)</f>
        <v>0</v>
      </c>
      <c r="BI551" s="187">
        <f>IF(N551="nulová",J551,0)</f>
        <v>0</v>
      </c>
      <c r="BJ551" s="19" t="s">
        <v>80</v>
      </c>
      <c r="BK551" s="187">
        <f>ROUND(I551*H551,2)</f>
        <v>17625</v>
      </c>
      <c r="BL551" s="19" t="s">
        <v>313</v>
      </c>
      <c r="BM551" s="186" t="s">
        <v>639</v>
      </c>
    </row>
    <row r="552" spans="1:65" s="2" customFormat="1" ht="28.8" x14ac:dyDescent="0.2">
      <c r="A552" s="36"/>
      <c r="B552" s="37"/>
      <c r="C552" s="38"/>
      <c r="D552" s="188" t="s">
        <v>148</v>
      </c>
      <c r="E552" s="38"/>
      <c r="F552" s="189" t="s">
        <v>640</v>
      </c>
      <c r="G552" s="38"/>
      <c r="H552" s="38"/>
      <c r="I552" s="190"/>
      <c r="J552" s="38"/>
      <c r="K552" s="38"/>
      <c r="L552" s="41"/>
      <c r="M552" s="191"/>
      <c r="N552" s="192"/>
      <c r="O552" s="66"/>
      <c r="P552" s="66"/>
      <c r="Q552" s="66"/>
      <c r="R552" s="66"/>
      <c r="S552" s="66"/>
      <c r="T552" s="67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T552" s="19" t="s">
        <v>148</v>
      </c>
      <c r="AU552" s="19" t="s">
        <v>82</v>
      </c>
    </row>
    <row r="553" spans="1:65" s="2" customFormat="1" x14ac:dyDescent="0.2">
      <c r="A553" s="36"/>
      <c r="B553" s="37"/>
      <c r="C553" s="38"/>
      <c r="D553" s="193" t="s">
        <v>150</v>
      </c>
      <c r="E553" s="38"/>
      <c r="F553" s="194" t="s">
        <v>641</v>
      </c>
      <c r="G553" s="38"/>
      <c r="H553" s="38"/>
      <c r="I553" s="190"/>
      <c r="J553" s="38"/>
      <c r="K553" s="38"/>
      <c r="L553" s="41"/>
      <c r="M553" s="191"/>
      <c r="N553" s="192"/>
      <c r="O553" s="66"/>
      <c r="P553" s="66"/>
      <c r="Q553" s="66"/>
      <c r="R553" s="66"/>
      <c r="S553" s="66"/>
      <c r="T553" s="67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T553" s="19" t="s">
        <v>150</v>
      </c>
      <c r="AU553" s="19" t="s">
        <v>82</v>
      </c>
    </row>
    <row r="554" spans="1:65" s="13" customFormat="1" x14ac:dyDescent="0.2">
      <c r="B554" s="195"/>
      <c r="C554" s="196"/>
      <c r="D554" s="188" t="s">
        <v>158</v>
      </c>
      <c r="E554" s="197" t="s">
        <v>19</v>
      </c>
      <c r="F554" s="198" t="s">
        <v>435</v>
      </c>
      <c r="G554" s="196"/>
      <c r="H554" s="197" t="s">
        <v>19</v>
      </c>
      <c r="I554" s="199"/>
      <c r="J554" s="196"/>
      <c r="K554" s="196"/>
      <c r="L554" s="200"/>
      <c r="M554" s="201"/>
      <c r="N554" s="202"/>
      <c r="O554" s="202"/>
      <c r="P554" s="202"/>
      <c r="Q554" s="202"/>
      <c r="R554" s="202"/>
      <c r="S554" s="202"/>
      <c r="T554" s="203"/>
      <c r="AT554" s="204" t="s">
        <v>158</v>
      </c>
      <c r="AU554" s="204" t="s">
        <v>82</v>
      </c>
      <c r="AV554" s="13" t="s">
        <v>80</v>
      </c>
      <c r="AW554" s="13" t="s">
        <v>33</v>
      </c>
      <c r="AX554" s="13" t="s">
        <v>72</v>
      </c>
      <c r="AY554" s="204" t="s">
        <v>138</v>
      </c>
    </row>
    <row r="555" spans="1:65" s="14" customFormat="1" x14ac:dyDescent="0.2">
      <c r="B555" s="205"/>
      <c r="C555" s="206"/>
      <c r="D555" s="188" t="s">
        <v>158</v>
      </c>
      <c r="E555" s="207" t="s">
        <v>19</v>
      </c>
      <c r="F555" s="208" t="s">
        <v>642</v>
      </c>
      <c r="G555" s="206"/>
      <c r="H555" s="209">
        <v>1</v>
      </c>
      <c r="I555" s="210"/>
      <c r="J555" s="206"/>
      <c r="K555" s="206"/>
      <c r="L555" s="211"/>
      <c r="M555" s="212"/>
      <c r="N555" s="213"/>
      <c r="O555" s="213"/>
      <c r="P555" s="213"/>
      <c r="Q555" s="213"/>
      <c r="R555" s="213"/>
      <c r="S555" s="213"/>
      <c r="T555" s="214"/>
      <c r="AT555" s="215" t="s">
        <v>158</v>
      </c>
      <c r="AU555" s="215" t="s">
        <v>82</v>
      </c>
      <c r="AV555" s="14" t="s">
        <v>82</v>
      </c>
      <c r="AW555" s="14" t="s">
        <v>33</v>
      </c>
      <c r="AX555" s="14" t="s">
        <v>72</v>
      </c>
      <c r="AY555" s="215" t="s">
        <v>138</v>
      </c>
    </row>
    <row r="556" spans="1:65" s="14" customFormat="1" x14ac:dyDescent="0.2">
      <c r="B556" s="205"/>
      <c r="C556" s="206"/>
      <c r="D556" s="188" t="s">
        <v>158</v>
      </c>
      <c r="E556" s="207" t="s">
        <v>19</v>
      </c>
      <c r="F556" s="208" t="s">
        <v>643</v>
      </c>
      <c r="G556" s="206"/>
      <c r="H556" s="209">
        <v>1</v>
      </c>
      <c r="I556" s="210"/>
      <c r="J556" s="206"/>
      <c r="K556" s="206"/>
      <c r="L556" s="211"/>
      <c r="M556" s="212"/>
      <c r="N556" s="213"/>
      <c r="O556" s="213"/>
      <c r="P556" s="213"/>
      <c r="Q556" s="213"/>
      <c r="R556" s="213"/>
      <c r="S556" s="213"/>
      <c r="T556" s="214"/>
      <c r="AT556" s="215" t="s">
        <v>158</v>
      </c>
      <c r="AU556" s="215" t="s">
        <v>82</v>
      </c>
      <c r="AV556" s="14" t="s">
        <v>82</v>
      </c>
      <c r="AW556" s="14" t="s">
        <v>33</v>
      </c>
      <c r="AX556" s="14" t="s">
        <v>72</v>
      </c>
      <c r="AY556" s="215" t="s">
        <v>138</v>
      </c>
    </row>
    <row r="557" spans="1:65" s="14" customFormat="1" x14ac:dyDescent="0.2">
      <c r="B557" s="205"/>
      <c r="C557" s="206"/>
      <c r="D557" s="188" t="s">
        <v>158</v>
      </c>
      <c r="E557" s="207" t="s">
        <v>19</v>
      </c>
      <c r="F557" s="208" t="s">
        <v>644</v>
      </c>
      <c r="G557" s="206"/>
      <c r="H557" s="209">
        <v>1</v>
      </c>
      <c r="I557" s="210"/>
      <c r="J557" s="206"/>
      <c r="K557" s="206"/>
      <c r="L557" s="211"/>
      <c r="M557" s="212"/>
      <c r="N557" s="213"/>
      <c r="O557" s="213"/>
      <c r="P557" s="213"/>
      <c r="Q557" s="213"/>
      <c r="R557" s="213"/>
      <c r="S557" s="213"/>
      <c r="T557" s="214"/>
      <c r="AT557" s="215" t="s">
        <v>158</v>
      </c>
      <c r="AU557" s="215" t="s">
        <v>82</v>
      </c>
      <c r="AV557" s="14" t="s">
        <v>82</v>
      </c>
      <c r="AW557" s="14" t="s">
        <v>33</v>
      </c>
      <c r="AX557" s="14" t="s">
        <v>72</v>
      </c>
      <c r="AY557" s="215" t="s">
        <v>138</v>
      </c>
    </row>
    <row r="558" spans="1:65" s="13" customFormat="1" x14ac:dyDescent="0.2">
      <c r="B558" s="195"/>
      <c r="C558" s="196"/>
      <c r="D558" s="188" t="s">
        <v>158</v>
      </c>
      <c r="E558" s="197" t="s">
        <v>19</v>
      </c>
      <c r="F558" s="198" t="s">
        <v>299</v>
      </c>
      <c r="G558" s="196"/>
      <c r="H558" s="197" t="s">
        <v>19</v>
      </c>
      <c r="I558" s="199"/>
      <c r="J558" s="196"/>
      <c r="K558" s="196"/>
      <c r="L558" s="200"/>
      <c r="M558" s="201"/>
      <c r="N558" s="202"/>
      <c r="O558" s="202"/>
      <c r="P558" s="202"/>
      <c r="Q558" s="202"/>
      <c r="R558" s="202"/>
      <c r="S558" s="202"/>
      <c r="T558" s="203"/>
      <c r="AT558" s="204" t="s">
        <v>158</v>
      </c>
      <c r="AU558" s="204" t="s">
        <v>82</v>
      </c>
      <c r="AV558" s="13" t="s">
        <v>80</v>
      </c>
      <c r="AW558" s="13" t="s">
        <v>33</v>
      </c>
      <c r="AX558" s="13" t="s">
        <v>72</v>
      </c>
      <c r="AY558" s="204" t="s">
        <v>138</v>
      </c>
    </row>
    <row r="559" spans="1:65" s="14" customFormat="1" x14ac:dyDescent="0.2">
      <c r="B559" s="205"/>
      <c r="C559" s="206"/>
      <c r="D559" s="188" t="s">
        <v>158</v>
      </c>
      <c r="E559" s="207" t="s">
        <v>19</v>
      </c>
      <c r="F559" s="208" t="s">
        <v>645</v>
      </c>
      <c r="G559" s="206"/>
      <c r="H559" s="209">
        <v>1</v>
      </c>
      <c r="I559" s="210"/>
      <c r="J559" s="206"/>
      <c r="K559" s="206"/>
      <c r="L559" s="211"/>
      <c r="M559" s="212"/>
      <c r="N559" s="213"/>
      <c r="O559" s="213"/>
      <c r="P559" s="213"/>
      <c r="Q559" s="213"/>
      <c r="R559" s="213"/>
      <c r="S559" s="213"/>
      <c r="T559" s="214"/>
      <c r="AT559" s="215" t="s">
        <v>158</v>
      </c>
      <c r="AU559" s="215" t="s">
        <v>82</v>
      </c>
      <c r="AV559" s="14" t="s">
        <v>82</v>
      </c>
      <c r="AW559" s="14" t="s">
        <v>33</v>
      </c>
      <c r="AX559" s="14" t="s">
        <v>72</v>
      </c>
      <c r="AY559" s="215" t="s">
        <v>138</v>
      </c>
    </row>
    <row r="560" spans="1:65" s="14" customFormat="1" x14ac:dyDescent="0.2">
      <c r="B560" s="205"/>
      <c r="C560" s="206"/>
      <c r="D560" s="188" t="s">
        <v>158</v>
      </c>
      <c r="E560" s="207" t="s">
        <v>19</v>
      </c>
      <c r="F560" s="208" t="s">
        <v>646</v>
      </c>
      <c r="G560" s="206"/>
      <c r="H560" s="209">
        <v>3</v>
      </c>
      <c r="I560" s="210"/>
      <c r="J560" s="206"/>
      <c r="K560" s="206"/>
      <c r="L560" s="211"/>
      <c r="M560" s="212"/>
      <c r="N560" s="213"/>
      <c r="O560" s="213"/>
      <c r="P560" s="213"/>
      <c r="Q560" s="213"/>
      <c r="R560" s="213"/>
      <c r="S560" s="213"/>
      <c r="T560" s="214"/>
      <c r="AT560" s="215" t="s">
        <v>158</v>
      </c>
      <c r="AU560" s="215" t="s">
        <v>82</v>
      </c>
      <c r="AV560" s="14" t="s">
        <v>82</v>
      </c>
      <c r="AW560" s="14" t="s">
        <v>33</v>
      </c>
      <c r="AX560" s="14" t="s">
        <v>72</v>
      </c>
      <c r="AY560" s="215" t="s">
        <v>138</v>
      </c>
    </row>
    <row r="561" spans="1:65" s="14" customFormat="1" x14ac:dyDescent="0.2">
      <c r="B561" s="205"/>
      <c r="C561" s="206"/>
      <c r="D561" s="188" t="s">
        <v>158</v>
      </c>
      <c r="E561" s="207" t="s">
        <v>19</v>
      </c>
      <c r="F561" s="208" t="s">
        <v>647</v>
      </c>
      <c r="G561" s="206"/>
      <c r="H561" s="209">
        <v>6</v>
      </c>
      <c r="I561" s="210"/>
      <c r="J561" s="206"/>
      <c r="K561" s="206"/>
      <c r="L561" s="211"/>
      <c r="M561" s="212"/>
      <c r="N561" s="213"/>
      <c r="O561" s="213"/>
      <c r="P561" s="213"/>
      <c r="Q561" s="213"/>
      <c r="R561" s="213"/>
      <c r="S561" s="213"/>
      <c r="T561" s="214"/>
      <c r="AT561" s="215" t="s">
        <v>158</v>
      </c>
      <c r="AU561" s="215" t="s">
        <v>82</v>
      </c>
      <c r="AV561" s="14" t="s">
        <v>82</v>
      </c>
      <c r="AW561" s="14" t="s">
        <v>33</v>
      </c>
      <c r="AX561" s="14" t="s">
        <v>72</v>
      </c>
      <c r="AY561" s="215" t="s">
        <v>138</v>
      </c>
    </row>
    <row r="562" spans="1:65" s="14" customFormat="1" x14ac:dyDescent="0.2">
      <c r="B562" s="205"/>
      <c r="C562" s="206"/>
      <c r="D562" s="188" t="s">
        <v>158</v>
      </c>
      <c r="E562" s="207" t="s">
        <v>19</v>
      </c>
      <c r="F562" s="208" t="s">
        <v>648</v>
      </c>
      <c r="G562" s="206"/>
      <c r="H562" s="209">
        <v>2</v>
      </c>
      <c r="I562" s="210"/>
      <c r="J562" s="206"/>
      <c r="K562" s="206"/>
      <c r="L562" s="211"/>
      <c r="M562" s="212"/>
      <c r="N562" s="213"/>
      <c r="O562" s="213"/>
      <c r="P562" s="213"/>
      <c r="Q562" s="213"/>
      <c r="R562" s="213"/>
      <c r="S562" s="213"/>
      <c r="T562" s="214"/>
      <c r="AT562" s="215" t="s">
        <v>158</v>
      </c>
      <c r="AU562" s="215" t="s">
        <v>82</v>
      </c>
      <c r="AV562" s="14" t="s">
        <v>82</v>
      </c>
      <c r="AW562" s="14" t="s">
        <v>33</v>
      </c>
      <c r="AX562" s="14" t="s">
        <v>72</v>
      </c>
      <c r="AY562" s="215" t="s">
        <v>138</v>
      </c>
    </row>
    <row r="563" spans="1:65" s="15" customFormat="1" x14ac:dyDescent="0.2">
      <c r="B563" s="216"/>
      <c r="C563" s="217"/>
      <c r="D563" s="188" t="s">
        <v>158</v>
      </c>
      <c r="E563" s="218" t="s">
        <v>19</v>
      </c>
      <c r="F563" s="219" t="s">
        <v>214</v>
      </c>
      <c r="G563" s="217"/>
      <c r="H563" s="220">
        <v>15</v>
      </c>
      <c r="I563" s="221"/>
      <c r="J563" s="217"/>
      <c r="K563" s="217"/>
      <c r="L563" s="222"/>
      <c r="M563" s="223"/>
      <c r="N563" s="224"/>
      <c r="O563" s="224"/>
      <c r="P563" s="224"/>
      <c r="Q563" s="224"/>
      <c r="R563" s="224"/>
      <c r="S563" s="224"/>
      <c r="T563" s="225"/>
      <c r="AT563" s="226" t="s">
        <v>158</v>
      </c>
      <c r="AU563" s="226" t="s">
        <v>82</v>
      </c>
      <c r="AV563" s="15" t="s">
        <v>146</v>
      </c>
      <c r="AW563" s="15" t="s">
        <v>33</v>
      </c>
      <c r="AX563" s="15" t="s">
        <v>80</v>
      </c>
      <c r="AY563" s="226" t="s">
        <v>138</v>
      </c>
    </row>
    <row r="564" spans="1:65" s="2" customFormat="1" ht="24.15" customHeight="1" x14ac:dyDescent="0.2">
      <c r="A564" s="36"/>
      <c r="B564" s="37"/>
      <c r="C564" s="227" t="s">
        <v>649</v>
      </c>
      <c r="D564" s="227" t="s">
        <v>302</v>
      </c>
      <c r="E564" s="228" t="s">
        <v>650</v>
      </c>
      <c r="F564" s="229" t="s">
        <v>651</v>
      </c>
      <c r="G564" s="230" t="s">
        <v>144</v>
      </c>
      <c r="H564" s="231">
        <v>1</v>
      </c>
      <c r="I564" s="232">
        <v>3030</v>
      </c>
      <c r="J564" s="233">
        <f>ROUND(I564*H564,2)</f>
        <v>3030</v>
      </c>
      <c r="K564" s="229" t="s">
        <v>19</v>
      </c>
      <c r="L564" s="234"/>
      <c r="M564" s="235" t="s">
        <v>19</v>
      </c>
      <c r="N564" s="236" t="s">
        <v>43</v>
      </c>
      <c r="O564" s="66"/>
      <c r="P564" s="184">
        <f>O564*H564</f>
        <v>0</v>
      </c>
      <c r="Q564" s="184">
        <v>1.7000000000000001E-2</v>
      </c>
      <c r="R564" s="184">
        <f>Q564*H564</f>
        <v>1.7000000000000001E-2</v>
      </c>
      <c r="S564" s="184">
        <v>0</v>
      </c>
      <c r="T564" s="185">
        <f>S564*H564</f>
        <v>0</v>
      </c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R564" s="186" t="s">
        <v>428</v>
      </c>
      <c r="AT564" s="186" t="s">
        <v>302</v>
      </c>
      <c r="AU564" s="186" t="s">
        <v>82</v>
      </c>
      <c r="AY564" s="19" t="s">
        <v>138</v>
      </c>
      <c r="BE564" s="187">
        <f>IF(N564="základní",J564,0)</f>
        <v>3030</v>
      </c>
      <c r="BF564" s="187">
        <f>IF(N564="snížená",J564,0)</f>
        <v>0</v>
      </c>
      <c r="BG564" s="187">
        <f>IF(N564="zákl. přenesená",J564,0)</f>
        <v>0</v>
      </c>
      <c r="BH564" s="187">
        <f>IF(N564="sníž. přenesená",J564,0)</f>
        <v>0</v>
      </c>
      <c r="BI564" s="187">
        <f>IF(N564="nulová",J564,0)</f>
        <v>0</v>
      </c>
      <c r="BJ564" s="19" t="s">
        <v>80</v>
      </c>
      <c r="BK564" s="187">
        <f>ROUND(I564*H564,2)</f>
        <v>3030</v>
      </c>
      <c r="BL564" s="19" t="s">
        <v>313</v>
      </c>
      <c r="BM564" s="186" t="s">
        <v>652</v>
      </c>
    </row>
    <row r="565" spans="1:65" s="2" customFormat="1" ht="19.2" x14ac:dyDescent="0.2">
      <c r="A565" s="36"/>
      <c r="B565" s="37"/>
      <c r="C565" s="38"/>
      <c r="D565" s="188" t="s">
        <v>148</v>
      </c>
      <c r="E565" s="38"/>
      <c r="F565" s="189" t="s">
        <v>651</v>
      </c>
      <c r="G565" s="38"/>
      <c r="H565" s="38"/>
      <c r="I565" s="190"/>
      <c r="J565" s="38"/>
      <c r="K565" s="38"/>
      <c r="L565" s="41"/>
      <c r="M565" s="191"/>
      <c r="N565" s="192"/>
      <c r="O565" s="66"/>
      <c r="P565" s="66"/>
      <c r="Q565" s="66"/>
      <c r="R565" s="66"/>
      <c r="S565" s="66"/>
      <c r="T565" s="67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T565" s="19" t="s">
        <v>148</v>
      </c>
      <c r="AU565" s="19" t="s">
        <v>82</v>
      </c>
    </row>
    <row r="566" spans="1:65" s="14" customFormat="1" x14ac:dyDescent="0.2">
      <c r="B566" s="205"/>
      <c r="C566" s="206"/>
      <c r="D566" s="188" t="s">
        <v>158</v>
      </c>
      <c r="E566" s="207" t="s">
        <v>19</v>
      </c>
      <c r="F566" s="208" t="s">
        <v>644</v>
      </c>
      <c r="G566" s="206"/>
      <c r="H566" s="209">
        <v>1</v>
      </c>
      <c r="I566" s="210"/>
      <c r="J566" s="206"/>
      <c r="K566" s="206"/>
      <c r="L566" s="211"/>
      <c r="M566" s="212"/>
      <c r="N566" s="213"/>
      <c r="O566" s="213"/>
      <c r="P566" s="213"/>
      <c r="Q566" s="213"/>
      <c r="R566" s="213"/>
      <c r="S566" s="213"/>
      <c r="T566" s="214"/>
      <c r="AT566" s="215" t="s">
        <v>158</v>
      </c>
      <c r="AU566" s="215" t="s">
        <v>82</v>
      </c>
      <c r="AV566" s="14" t="s">
        <v>82</v>
      </c>
      <c r="AW566" s="14" t="s">
        <v>33</v>
      </c>
      <c r="AX566" s="14" t="s">
        <v>80</v>
      </c>
      <c r="AY566" s="215" t="s">
        <v>138</v>
      </c>
    </row>
    <row r="567" spans="1:65" s="2" customFormat="1" ht="24.15" customHeight="1" x14ac:dyDescent="0.2">
      <c r="A567" s="36"/>
      <c r="B567" s="37"/>
      <c r="C567" s="227" t="s">
        <v>653</v>
      </c>
      <c r="D567" s="227" t="s">
        <v>302</v>
      </c>
      <c r="E567" s="228" t="s">
        <v>654</v>
      </c>
      <c r="F567" s="229" t="s">
        <v>655</v>
      </c>
      <c r="G567" s="230" t="s">
        <v>144</v>
      </c>
      <c r="H567" s="231">
        <v>1</v>
      </c>
      <c r="I567" s="232">
        <v>4760</v>
      </c>
      <c r="J567" s="233">
        <f>ROUND(I567*H567,2)</f>
        <v>4760</v>
      </c>
      <c r="K567" s="229" t="s">
        <v>145</v>
      </c>
      <c r="L567" s="234"/>
      <c r="M567" s="235" t="s">
        <v>19</v>
      </c>
      <c r="N567" s="236" t="s">
        <v>43</v>
      </c>
      <c r="O567" s="66"/>
      <c r="P567" s="184">
        <f>O567*H567</f>
        <v>0</v>
      </c>
      <c r="Q567" s="184">
        <v>2.0500000000000001E-2</v>
      </c>
      <c r="R567" s="184">
        <f>Q567*H567</f>
        <v>2.0500000000000001E-2</v>
      </c>
      <c r="S567" s="184">
        <v>0</v>
      </c>
      <c r="T567" s="185">
        <f>S567*H567</f>
        <v>0</v>
      </c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R567" s="186" t="s">
        <v>428</v>
      </c>
      <c r="AT567" s="186" t="s">
        <v>302</v>
      </c>
      <c r="AU567" s="186" t="s">
        <v>82</v>
      </c>
      <c r="AY567" s="19" t="s">
        <v>138</v>
      </c>
      <c r="BE567" s="187">
        <f>IF(N567="základní",J567,0)</f>
        <v>4760</v>
      </c>
      <c r="BF567" s="187">
        <f>IF(N567="snížená",J567,0)</f>
        <v>0</v>
      </c>
      <c r="BG567" s="187">
        <f>IF(N567="zákl. přenesená",J567,0)</f>
        <v>0</v>
      </c>
      <c r="BH567" s="187">
        <f>IF(N567="sníž. přenesená",J567,0)</f>
        <v>0</v>
      </c>
      <c r="BI567" s="187">
        <f>IF(N567="nulová",J567,0)</f>
        <v>0</v>
      </c>
      <c r="BJ567" s="19" t="s">
        <v>80</v>
      </c>
      <c r="BK567" s="187">
        <f>ROUND(I567*H567,2)</f>
        <v>4760</v>
      </c>
      <c r="BL567" s="19" t="s">
        <v>313</v>
      </c>
      <c r="BM567" s="186" t="s">
        <v>656</v>
      </c>
    </row>
    <row r="568" spans="1:65" s="2" customFormat="1" ht="19.2" x14ac:dyDescent="0.2">
      <c r="A568" s="36"/>
      <c r="B568" s="37"/>
      <c r="C568" s="38"/>
      <c r="D568" s="188" t="s">
        <v>148</v>
      </c>
      <c r="E568" s="38"/>
      <c r="F568" s="189" t="s">
        <v>655</v>
      </c>
      <c r="G568" s="38"/>
      <c r="H568" s="38"/>
      <c r="I568" s="190"/>
      <c r="J568" s="38"/>
      <c r="K568" s="38"/>
      <c r="L568" s="41"/>
      <c r="M568" s="191"/>
      <c r="N568" s="192"/>
      <c r="O568" s="66"/>
      <c r="P568" s="66"/>
      <c r="Q568" s="66"/>
      <c r="R568" s="66"/>
      <c r="S568" s="66"/>
      <c r="T568" s="67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T568" s="19" t="s">
        <v>148</v>
      </c>
      <c r="AU568" s="19" t="s">
        <v>82</v>
      </c>
    </row>
    <row r="569" spans="1:65" s="13" customFormat="1" x14ac:dyDescent="0.2">
      <c r="B569" s="195"/>
      <c r="C569" s="196"/>
      <c r="D569" s="188" t="s">
        <v>158</v>
      </c>
      <c r="E569" s="197" t="s">
        <v>19</v>
      </c>
      <c r="F569" s="198" t="s">
        <v>435</v>
      </c>
      <c r="G569" s="196"/>
      <c r="H569" s="197" t="s">
        <v>19</v>
      </c>
      <c r="I569" s="199"/>
      <c r="J569" s="196"/>
      <c r="K569" s="196"/>
      <c r="L569" s="200"/>
      <c r="M569" s="201"/>
      <c r="N569" s="202"/>
      <c r="O569" s="202"/>
      <c r="P569" s="202"/>
      <c r="Q569" s="202"/>
      <c r="R569" s="202"/>
      <c r="S569" s="202"/>
      <c r="T569" s="203"/>
      <c r="AT569" s="204" t="s">
        <v>158</v>
      </c>
      <c r="AU569" s="204" t="s">
        <v>82</v>
      </c>
      <c r="AV569" s="13" t="s">
        <v>80</v>
      </c>
      <c r="AW569" s="13" t="s">
        <v>33</v>
      </c>
      <c r="AX569" s="13" t="s">
        <v>72</v>
      </c>
      <c r="AY569" s="204" t="s">
        <v>138</v>
      </c>
    </row>
    <row r="570" spans="1:65" s="14" customFormat="1" x14ac:dyDescent="0.2">
      <c r="B570" s="205"/>
      <c r="C570" s="206"/>
      <c r="D570" s="188" t="s">
        <v>158</v>
      </c>
      <c r="E570" s="207" t="s">
        <v>19</v>
      </c>
      <c r="F570" s="208" t="s">
        <v>642</v>
      </c>
      <c r="G570" s="206"/>
      <c r="H570" s="209">
        <v>1</v>
      </c>
      <c r="I570" s="210"/>
      <c r="J570" s="206"/>
      <c r="K570" s="206"/>
      <c r="L570" s="211"/>
      <c r="M570" s="212"/>
      <c r="N570" s="213"/>
      <c r="O570" s="213"/>
      <c r="P570" s="213"/>
      <c r="Q570" s="213"/>
      <c r="R570" s="213"/>
      <c r="S570" s="213"/>
      <c r="T570" s="214"/>
      <c r="AT570" s="215" t="s">
        <v>158</v>
      </c>
      <c r="AU570" s="215" t="s">
        <v>82</v>
      </c>
      <c r="AV570" s="14" t="s">
        <v>82</v>
      </c>
      <c r="AW570" s="14" t="s">
        <v>33</v>
      </c>
      <c r="AX570" s="14" t="s">
        <v>80</v>
      </c>
      <c r="AY570" s="215" t="s">
        <v>138</v>
      </c>
    </row>
    <row r="571" spans="1:65" s="2" customFormat="1" ht="37.799999999999997" customHeight="1" x14ac:dyDescent="0.2">
      <c r="A571" s="36"/>
      <c r="B571" s="37"/>
      <c r="C571" s="227" t="s">
        <v>657</v>
      </c>
      <c r="D571" s="227" t="s">
        <v>302</v>
      </c>
      <c r="E571" s="228" t="s">
        <v>658</v>
      </c>
      <c r="F571" s="229" t="s">
        <v>659</v>
      </c>
      <c r="G571" s="230" t="s">
        <v>144</v>
      </c>
      <c r="H571" s="231">
        <v>10</v>
      </c>
      <c r="I571" s="232">
        <v>7440</v>
      </c>
      <c r="J571" s="233">
        <f>ROUND(I571*H571,2)</f>
        <v>74400</v>
      </c>
      <c r="K571" s="229" t="s">
        <v>19</v>
      </c>
      <c r="L571" s="234"/>
      <c r="M571" s="235" t="s">
        <v>19</v>
      </c>
      <c r="N571" s="236" t="s">
        <v>43</v>
      </c>
      <c r="O571" s="66"/>
      <c r="P571" s="184">
        <f>O571*H571</f>
        <v>0</v>
      </c>
      <c r="Q571" s="184">
        <v>6.08E-2</v>
      </c>
      <c r="R571" s="184">
        <f>Q571*H571</f>
        <v>0.60799999999999998</v>
      </c>
      <c r="S571" s="184">
        <v>0</v>
      </c>
      <c r="T571" s="185">
        <f>S571*H571</f>
        <v>0</v>
      </c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R571" s="186" t="s">
        <v>428</v>
      </c>
      <c r="AT571" s="186" t="s">
        <v>302</v>
      </c>
      <c r="AU571" s="186" t="s">
        <v>82</v>
      </c>
      <c r="AY571" s="19" t="s">
        <v>138</v>
      </c>
      <c r="BE571" s="187">
        <f>IF(N571="základní",J571,0)</f>
        <v>74400</v>
      </c>
      <c r="BF571" s="187">
        <f>IF(N571="snížená",J571,0)</f>
        <v>0</v>
      </c>
      <c r="BG571" s="187">
        <f>IF(N571="zákl. přenesená",J571,0)</f>
        <v>0</v>
      </c>
      <c r="BH571" s="187">
        <f>IF(N571="sníž. přenesená",J571,0)</f>
        <v>0</v>
      </c>
      <c r="BI571" s="187">
        <f>IF(N571="nulová",J571,0)</f>
        <v>0</v>
      </c>
      <c r="BJ571" s="19" t="s">
        <v>80</v>
      </c>
      <c r="BK571" s="187">
        <f>ROUND(I571*H571,2)</f>
        <v>74400</v>
      </c>
      <c r="BL571" s="19" t="s">
        <v>313</v>
      </c>
      <c r="BM571" s="186" t="s">
        <v>660</v>
      </c>
    </row>
    <row r="572" spans="1:65" s="2" customFormat="1" ht="19.2" x14ac:dyDescent="0.2">
      <c r="A572" s="36"/>
      <c r="B572" s="37"/>
      <c r="C572" s="38"/>
      <c r="D572" s="188" t="s">
        <v>148</v>
      </c>
      <c r="E572" s="38"/>
      <c r="F572" s="189" t="s">
        <v>659</v>
      </c>
      <c r="G572" s="38"/>
      <c r="H572" s="38"/>
      <c r="I572" s="190"/>
      <c r="J572" s="38"/>
      <c r="K572" s="38"/>
      <c r="L572" s="41"/>
      <c r="M572" s="191"/>
      <c r="N572" s="192"/>
      <c r="O572" s="66"/>
      <c r="P572" s="66"/>
      <c r="Q572" s="66"/>
      <c r="R572" s="66"/>
      <c r="S572" s="66"/>
      <c r="T572" s="67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T572" s="19" t="s">
        <v>148</v>
      </c>
      <c r="AU572" s="19" t="s">
        <v>82</v>
      </c>
    </row>
    <row r="573" spans="1:65" s="13" customFormat="1" x14ac:dyDescent="0.2">
      <c r="B573" s="195"/>
      <c r="C573" s="196"/>
      <c r="D573" s="188" t="s">
        <v>158</v>
      </c>
      <c r="E573" s="197" t="s">
        <v>19</v>
      </c>
      <c r="F573" s="198" t="s">
        <v>435</v>
      </c>
      <c r="G573" s="196"/>
      <c r="H573" s="197" t="s">
        <v>19</v>
      </c>
      <c r="I573" s="199"/>
      <c r="J573" s="196"/>
      <c r="K573" s="196"/>
      <c r="L573" s="200"/>
      <c r="M573" s="201"/>
      <c r="N573" s="202"/>
      <c r="O573" s="202"/>
      <c r="P573" s="202"/>
      <c r="Q573" s="202"/>
      <c r="R573" s="202"/>
      <c r="S573" s="202"/>
      <c r="T573" s="203"/>
      <c r="AT573" s="204" t="s">
        <v>158</v>
      </c>
      <c r="AU573" s="204" t="s">
        <v>82</v>
      </c>
      <c r="AV573" s="13" t="s">
        <v>80</v>
      </c>
      <c r="AW573" s="13" t="s">
        <v>33</v>
      </c>
      <c r="AX573" s="13" t="s">
        <v>72</v>
      </c>
      <c r="AY573" s="204" t="s">
        <v>138</v>
      </c>
    </row>
    <row r="574" spans="1:65" s="14" customFormat="1" x14ac:dyDescent="0.2">
      <c r="B574" s="205"/>
      <c r="C574" s="206"/>
      <c r="D574" s="188" t="s">
        <v>158</v>
      </c>
      <c r="E574" s="207" t="s">
        <v>19</v>
      </c>
      <c r="F574" s="208" t="s">
        <v>643</v>
      </c>
      <c r="G574" s="206"/>
      <c r="H574" s="209">
        <v>1</v>
      </c>
      <c r="I574" s="210"/>
      <c r="J574" s="206"/>
      <c r="K574" s="206"/>
      <c r="L574" s="211"/>
      <c r="M574" s="212"/>
      <c r="N574" s="213"/>
      <c r="O574" s="213"/>
      <c r="P574" s="213"/>
      <c r="Q574" s="213"/>
      <c r="R574" s="213"/>
      <c r="S574" s="213"/>
      <c r="T574" s="214"/>
      <c r="AT574" s="215" t="s">
        <v>158</v>
      </c>
      <c r="AU574" s="215" t="s">
        <v>82</v>
      </c>
      <c r="AV574" s="14" t="s">
        <v>82</v>
      </c>
      <c r="AW574" s="14" t="s">
        <v>33</v>
      </c>
      <c r="AX574" s="14" t="s">
        <v>72</v>
      </c>
      <c r="AY574" s="215" t="s">
        <v>138</v>
      </c>
    </row>
    <row r="575" spans="1:65" s="13" customFormat="1" x14ac:dyDescent="0.2">
      <c r="B575" s="195"/>
      <c r="C575" s="196"/>
      <c r="D575" s="188" t="s">
        <v>158</v>
      </c>
      <c r="E575" s="197" t="s">
        <v>19</v>
      </c>
      <c r="F575" s="198" t="s">
        <v>299</v>
      </c>
      <c r="G575" s="196"/>
      <c r="H575" s="197" t="s">
        <v>19</v>
      </c>
      <c r="I575" s="199"/>
      <c r="J575" s="196"/>
      <c r="K575" s="196"/>
      <c r="L575" s="200"/>
      <c r="M575" s="201"/>
      <c r="N575" s="202"/>
      <c r="O575" s="202"/>
      <c r="P575" s="202"/>
      <c r="Q575" s="202"/>
      <c r="R575" s="202"/>
      <c r="S575" s="202"/>
      <c r="T575" s="203"/>
      <c r="AT575" s="204" t="s">
        <v>158</v>
      </c>
      <c r="AU575" s="204" t="s">
        <v>82</v>
      </c>
      <c r="AV575" s="13" t="s">
        <v>80</v>
      </c>
      <c r="AW575" s="13" t="s">
        <v>33</v>
      </c>
      <c r="AX575" s="13" t="s">
        <v>72</v>
      </c>
      <c r="AY575" s="204" t="s">
        <v>138</v>
      </c>
    </row>
    <row r="576" spans="1:65" s="14" customFormat="1" x14ac:dyDescent="0.2">
      <c r="B576" s="205"/>
      <c r="C576" s="206"/>
      <c r="D576" s="188" t="s">
        <v>158</v>
      </c>
      <c r="E576" s="207" t="s">
        <v>19</v>
      </c>
      <c r="F576" s="208" t="s">
        <v>646</v>
      </c>
      <c r="G576" s="206"/>
      <c r="H576" s="209">
        <v>3</v>
      </c>
      <c r="I576" s="210"/>
      <c r="J576" s="206"/>
      <c r="K576" s="206"/>
      <c r="L576" s="211"/>
      <c r="M576" s="212"/>
      <c r="N576" s="213"/>
      <c r="O576" s="213"/>
      <c r="P576" s="213"/>
      <c r="Q576" s="213"/>
      <c r="R576" s="213"/>
      <c r="S576" s="213"/>
      <c r="T576" s="214"/>
      <c r="AT576" s="215" t="s">
        <v>158</v>
      </c>
      <c r="AU576" s="215" t="s">
        <v>82</v>
      </c>
      <c r="AV576" s="14" t="s">
        <v>82</v>
      </c>
      <c r="AW576" s="14" t="s">
        <v>33</v>
      </c>
      <c r="AX576" s="14" t="s">
        <v>72</v>
      </c>
      <c r="AY576" s="215" t="s">
        <v>138</v>
      </c>
    </row>
    <row r="577" spans="1:65" s="14" customFormat="1" x14ac:dyDescent="0.2">
      <c r="B577" s="205"/>
      <c r="C577" s="206"/>
      <c r="D577" s="188" t="s">
        <v>158</v>
      </c>
      <c r="E577" s="207" t="s">
        <v>19</v>
      </c>
      <c r="F577" s="208" t="s">
        <v>647</v>
      </c>
      <c r="G577" s="206"/>
      <c r="H577" s="209">
        <v>6</v>
      </c>
      <c r="I577" s="210"/>
      <c r="J577" s="206"/>
      <c r="K577" s="206"/>
      <c r="L577" s="211"/>
      <c r="M577" s="212"/>
      <c r="N577" s="213"/>
      <c r="O577" s="213"/>
      <c r="P577" s="213"/>
      <c r="Q577" s="213"/>
      <c r="R577" s="213"/>
      <c r="S577" s="213"/>
      <c r="T577" s="214"/>
      <c r="AT577" s="215" t="s">
        <v>158</v>
      </c>
      <c r="AU577" s="215" t="s">
        <v>82</v>
      </c>
      <c r="AV577" s="14" t="s">
        <v>82</v>
      </c>
      <c r="AW577" s="14" t="s">
        <v>33</v>
      </c>
      <c r="AX577" s="14" t="s">
        <v>72</v>
      </c>
      <c r="AY577" s="215" t="s">
        <v>138</v>
      </c>
    </row>
    <row r="578" spans="1:65" s="15" customFormat="1" x14ac:dyDescent="0.2">
      <c r="B578" s="216"/>
      <c r="C578" s="217"/>
      <c r="D578" s="188" t="s">
        <v>158</v>
      </c>
      <c r="E578" s="218" t="s">
        <v>19</v>
      </c>
      <c r="F578" s="219" t="s">
        <v>214</v>
      </c>
      <c r="G578" s="217"/>
      <c r="H578" s="220">
        <v>10</v>
      </c>
      <c r="I578" s="221"/>
      <c r="J578" s="217"/>
      <c r="K578" s="217"/>
      <c r="L578" s="222"/>
      <c r="M578" s="223"/>
      <c r="N578" s="224"/>
      <c r="O578" s="224"/>
      <c r="P578" s="224"/>
      <c r="Q578" s="224"/>
      <c r="R578" s="224"/>
      <c r="S578" s="224"/>
      <c r="T578" s="225"/>
      <c r="AT578" s="226" t="s">
        <v>158</v>
      </c>
      <c r="AU578" s="226" t="s">
        <v>82</v>
      </c>
      <c r="AV578" s="15" t="s">
        <v>146</v>
      </c>
      <c r="AW578" s="15" t="s">
        <v>33</v>
      </c>
      <c r="AX578" s="15" t="s">
        <v>80</v>
      </c>
      <c r="AY578" s="226" t="s">
        <v>138</v>
      </c>
    </row>
    <row r="579" spans="1:65" s="2" customFormat="1" ht="24.15" customHeight="1" x14ac:dyDescent="0.2">
      <c r="A579" s="36"/>
      <c r="B579" s="37"/>
      <c r="C579" s="227" t="s">
        <v>661</v>
      </c>
      <c r="D579" s="227" t="s">
        <v>302</v>
      </c>
      <c r="E579" s="228" t="s">
        <v>662</v>
      </c>
      <c r="F579" s="229" t="s">
        <v>663</v>
      </c>
      <c r="G579" s="230" t="s">
        <v>144</v>
      </c>
      <c r="H579" s="231">
        <v>3</v>
      </c>
      <c r="I579" s="232">
        <v>7440</v>
      </c>
      <c r="J579" s="233">
        <f>ROUND(I579*H579,2)</f>
        <v>22320</v>
      </c>
      <c r="K579" s="229" t="s">
        <v>19</v>
      </c>
      <c r="L579" s="234"/>
      <c r="M579" s="235" t="s">
        <v>19</v>
      </c>
      <c r="N579" s="236" t="s">
        <v>43</v>
      </c>
      <c r="O579" s="66"/>
      <c r="P579" s="184">
        <f>O579*H579</f>
        <v>0</v>
      </c>
      <c r="Q579" s="184">
        <v>6.08E-2</v>
      </c>
      <c r="R579" s="184">
        <f>Q579*H579</f>
        <v>0.18240000000000001</v>
      </c>
      <c r="S579" s="184">
        <v>0</v>
      </c>
      <c r="T579" s="185">
        <f>S579*H579</f>
        <v>0</v>
      </c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R579" s="186" t="s">
        <v>428</v>
      </c>
      <c r="AT579" s="186" t="s">
        <v>302</v>
      </c>
      <c r="AU579" s="186" t="s">
        <v>82</v>
      </c>
      <c r="AY579" s="19" t="s">
        <v>138</v>
      </c>
      <c r="BE579" s="187">
        <f>IF(N579="základní",J579,0)</f>
        <v>22320</v>
      </c>
      <c r="BF579" s="187">
        <f>IF(N579="snížená",J579,0)</f>
        <v>0</v>
      </c>
      <c r="BG579" s="187">
        <f>IF(N579="zákl. přenesená",J579,0)</f>
        <v>0</v>
      </c>
      <c r="BH579" s="187">
        <f>IF(N579="sníž. přenesená",J579,0)</f>
        <v>0</v>
      </c>
      <c r="BI579" s="187">
        <f>IF(N579="nulová",J579,0)</f>
        <v>0</v>
      </c>
      <c r="BJ579" s="19" t="s">
        <v>80</v>
      </c>
      <c r="BK579" s="187">
        <f>ROUND(I579*H579,2)</f>
        <v>22320</v>
      </c>
      <c r="BL579" s="19" t="s">
        <v>313</v>
      </c>
      <c r="BM579" s="186" t="s">
        <v>664</v>
      </c>
    </row>
    <row r="580" spans="1:65" s="2" customFormat="1" ht="19.2" x14ac:dyDescent="0.2">
      <c r="A580" s="36"/>
      <c r="B580" s="37"/>
      <c r="C580" s="38"/>
      <c r="D580" s="188" t="s">
        <v>148</v>
      </c>
      <c r="E580" s="38"/>
      <c r="F580" s="189" t="s">
        <v>665</v>
      </c>
      <c r="G580" s="38"/>
      <c r="H580" s="38"/>
      <c r="I580" s="190"/>
      <c r="J580" s="38"/>
      <c r="K580" s="38"/>
      <c r="L580" s="41"/>
      <c r="M580" s="191"/>
      <c r="N580" s="192"/>
      <c r="O580" s="66"/>
      <c r="P580" s="66"/>
      <c r="Q580" s="66"/>
      <c r="R580" s="66"/>
      <c r="S580" s="66"/>
      <c r="T580" s="67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T580" s="19" t="s">
        <v>148</v>
      </c>
      <c r="AU580" s="19" t="s">
        <v>82</v>
      </c>
    </row>
    <row r="581" spans="1:65" s="13" customFormat="1" x14ac:dyDescent="0.2">
      <c r="B581" s="195"/>
      <c r="C581" s="196"/>
      <c r="D581" s="188" t="s">
        <v>158</v>
      </c>
      <c r="E581" s="197" t="s">
        <v>19</v>
      </c>
      <c r="F581" s="198" t="s">
        <v>299</v>
      </c>
      <c r="G581" s="196"/>
      <c r="H581" s="197" t="s">
        <v>19</v>
      </c>
      <c r="I581" s="199"/>
      <c r="J581" s="196"/>
      <c r="K581" s="196"/>
      <c r="L581" s="200"/>
      <c r="M581" s="201"/>
      <c r="N581" s="202"/>
      <c r="O581" s="202"/>
      <c r="P581" s="202"/>
      <c r="Q581" s="202"/>
      <c r="R581" s="202"/>
      <c r="S581" s="202"/>
      <c r="T581" s="203"/>
      <c r="AT581" s="204" t="s">
        <v>158</v>
      </c>
      <c r="AU581" s="204" t="s">
        <v>82</v>
      </c>
      <c r="AV581" s="13" t="s">
        <v>80</v>
      </c>
      <c r="AW581" s="13" t="s">
        <v>33</v>
      </c>
      <c r="AX581" s="13" t="s">
        <v>72</v>
      </c>
      <c r="AY581" s="204" t="s">
        <v>138</v>
      </c>
    </row>
    <row r="582" spans="1:65" s="14" customFormat="1" x14ac:dyDescent="0.2">
      <c r="B582" s="205"/>
      <c r="C582" s="206"/>
      <c r="D582" s="188" t="s">
        <v>158</v>
      </c>
      <c r="E582" s="207" t="s">
        <v>19</v>
      </c>
      <c r="F582" s="208" t="s">
        <v>645</v>
      </c>
      <c r="G582" s="206"/>
      <c r="H582" s="209">
        <v>1</v>
      </c>
      <c r="I582" s="210"/>
      <c r="J582" s="206"/>
      <c r="K582" s="206"/>
      <c r="L582" s="211"/>
      <c r="M582" s="212"/>
      <c r="N582" s="213"/>
      <c r="O582" s="213"/>
      <c r="P582" s="213"/>
      <c r="Q582" s="213"/>
      <c r="R582" s="213"/>
      <c r="S582" s="213"/>
      <c r="T582" s="214"/>
      <c r="AT582" s="215" t="s">
        <v>158</v>
      </c>
      <c r="AU582" s="215" t="s">
        <v>82</v>
      </c>
      <c r="AV582" s="14" t="s">
        <v>82</v>
      </c>
      <c r="AW582" s="14" t="s">
        <v>33</v>
      </c>
      <c r="AX582" s="14" t="s">
        <v>72</v>
      </c>
      <c r="AY582" s="215" t="s">
        <v>138</v>
      </c>
    </row>
    <row r="583" spans="1:65" s="14" customFormat="1" x14ac:dyDescent="0.2">
      <c r="B583" s="205"/>
      <c r="C583" s="206"/>
      <c r="D583" s="188" t="s">
        <v>158</v>
      </c>
      <c r="E583" s="207" t="s">
        <v>19</v>
      </c>
      <c r="F583" s="208" t="s">
        <v>648</v>
      </c>
      <c r="G583" s="206"/>
      <c r="H583" s="209">
        <v>2</v>
      </c>
      <c r="I583" s="210"/>
      <c r="J583" s="206"/>
      <c r="K583" s="206"/>
      <c r="L583" s="211"/>
      <c r="M583" s="212"/>
      <c r="N583" s="213"/>
      <c r="O583" s="213"/>
      <c r="P583" s="213"/>
      <c r="Q583" s="213"/>
      <c r="R583" s="213"/>
      <c r="S583" s="213"/>
      <c r="T583" s="214"/>
      <c r="AT583" s="215" t="s">
        <v>158</v>
      </c>
      <c r="AU583" s="215" t="s">
        <v>82</v>
      </c>
      <c r="AV583" s="14" t="s">
        <v>82</v>
      </c>
      <c r="AW583" s="14" t="s">
        <v>33</v>
      </c>
      <c r="AX583" s="14" t="s">
        <v>72</v>
      </c>
      <c r="AY583" s="215" t="s">
        <v>138</v>
      </c>
    </row>
    <row r="584" spans="1:65" s="15" customFormat="1" x14ac:dyDescent="0.2">
      <c r="B584" s="216"/>
      <c r="C584" s="217"/>
      <c r="D584" s="188" t="s">
        <v>158</v>
      </c>
      <c r="E584" s="218" t="s">
        <v>19</v>
      </c>
      <c r="F584" s="219" t="s">
        <v>214</v>
      </c>
      <c r="G584" s="217"/>
      <c r="H584" s="220">
        <v>3</v>
      </c>
      <c r="I584" s="221"/>
      <c r="J584" s="217"/>
      <c r="K584" s="217"/>
      <c r="L584" s="222"/>
      <c r="M584" s="223"/>
      <c r="N584" s="224"/>
      <c r="O584" s="224"/>
      <c r="P584" s="224"/>
      <c r="Q584" s="224"/>
      <c r="R584" s="224"/>
      <c r="S584" s="224"/>
      <c r="T584" s="225"/>
      <c r="AT584" s="226" t="s">
        <v>158</v>
      </c>
      <c r="AU584" s="226" t="s">
        <v>82</v>
      </c>
      <c r="AV584" s="15" t="s">
        <v>146</v>
      </c>
      <c r="AW584" s="15" t="s">
        <v>33</v>
      </c>
      <c r="AX584" s="15" t="s">
        <v>80</v>
      </c>
      <c r="AY584" s="226" t="s">
        <v>138</v>
      </c>
    </row>
    <row r="585" spans="1:65" s="2" customFormat="1" ht="16.5" customHeight="1" x14ac:dyDescent="0.2">
      <c r="A585" s="36"/>
      <c r="B585" s="37"/>
      <c r="C585" s="175" t="s">
        <v>666</v>
      </c>
      <c r="D585" s="175" t="s">
        <v>141</v>
      </c>
      <c r="E585" s="176" t="s">
        <v>667</v>
      </c>
      <c r="F585" s="177" t="s">
        <v>668</v>
      </c>
      <c r="G585" s="178" t="s">
        <v>154</v>
      </c>
      <c r="H585" s="179">
        <v>6.8949999999999996</v>
      </c>
      <c r="I585" s="180">
        <v>1685</v>
      </c>
      <c r="J585" s="181">
        <f>ROUND(I585*H585,2)</f>
        <v>11618.08</v>
      </c>
      <c r="K585" s="177" t="s">
        <v>19</v>
      </c>
      <c r="L585" s="41"/>
      <c r="M585" s="182" t="s">
        <v>19</v>
      </c>
      <c r="N585" s="183" t="s">
        <v>43</v>
      </c>
      <c r="O585" s="66"/>
      <c r="P585" s="184">
        <f>O585*H585</f>
        <v>0</v>
      </c>
      <c r="Q585" s="184">
        <v>0</v>
      </c>
      <c r="R585" s="184">
        <f>Q585*H585</f>
        <v>0</v>
      </c>
      <c r="S585" s="184">
        <v>6.9999999999999999E-4</v>
      </c>
      <c r="T585" s="185">
        <f>S585*H585</f>
        <v>4.8265000000000001E-3</v>
      </c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R585" s="186" t="s">
        <v>313</v>
      </c>
      <c r="AT585" s="186" t="s">
        <v>141</v>
      </c>
      <c r="AU585" s="186" t="s">
        <v>82</v>
      </c>
      <c r="AY585" s="19" t="s">
        <v>138</v>
      </c>
      <c r="BE585" s="187">
        <f>IF(N585="základní",J585,0)</f>
        <v>11618.08</v>
      </c>
      <c r="BF585" s="187">
        <f>IF(N585="snížená",J585,0)</f>
        <v>0</v>
      </c>
      <c r="BG585" s="187">
        <f>IF(N585="zákl. přenesená",J585,0)</f>
        <v>0</v>
      </c>
      <c r="BH585" s="187">
        <f>IF(N585="sníž. přenesená",J585,0)</f>
        <v>0</v>
      </c>
      <c r="BI585" s="187">
        <f>IF(N585="nulová",J585,0)</f>
        <v>0</v>
      </c>
      <c r="BJ585" s="19" t="s">
        <v>80</v>
      </c>
      <c r="BK585" s="187">
        <f>ROUND(I585*H585,2)</f>
        <v>11618.08</v>
      </c>
      <c r="BL585" s="19" t="s">
        <v>313</v>
      </c>
      <c r="BM585" s="186" t="s">
        <v>669</v>
      </c>
    </row>
    <row r="586" spans="1:65" s="2" customFormat="1" x14ac:dyDescent="0.2">
      <c r="A586" s="36"/>
      <c r="B586" s="37"/>
      <c r="C586" s="38"/>
      <c r="D586" s="188" t="s">
        <v>148</v>
      </c>
      <c r="E586" s="38"/>
      <c r="F586" s="189" t="s">
        <v>668</v>
      </c>
      <c r="G586" s="38"/>
      <c r="H586" s="38"/>
      <c r="I586" s="190"/>
      <c r="J586" s="38"/>
      <c r="K586" s="38"/>
      <c r="L586" s="41"/>
      <c r="M586" s="191"/>
      <c r="N586" s="192"/>
      <c r="O586" s="66"/>
      <c r="P586" s="66"/>
      <c r="Q586" s="66"/>
      <c r="R586" s="66"/>
      <c r="S586" s="66"/>
      <c r="T586" s="67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T586" s="19" t="s">
        <v>148</v>
      </c>
      <c r="AU586" s="19" t="s">
        <v>82</v>
      </c>
    </row>
    <row r="587" spans="1:65" s="13" customFormat="1" x14ac:dyDescent="0.2">
      <c r="B587" s="195"/>
      <c r="C587" s="196"/>
      <c r="D587" s="188" t="s">
        <v>158</v>
      </c>
      <c r="E587" s="197" t="s">
        <v>19</v>
      </c>
      <c r="F587" s="198" t="s">
        <v>670</v>
      </c>
      <c r="G587" s="196"/>
      <c r="H587" s="197" t="s">
        <v>19</v>
      </c>
      <c r="I587" s="199"/>
      <c r="J587" s="196"/>
      <c r="K587" s="196"/>
      <c r="L587" s="200"/>
      <c r="M587" s="201"/>
      <c r="N587" s="202"/>
      <c r="O587" s="202"/>
      <c r="P587" s="202"/>
      <c r="Q587" s="202"/>
      <c r="R587" s="202"/>
      <c r="S587" s="202"/>
      <c r="T587" s="203"/>
      <c r="AT587" s="204" t="s">
        <v>158</v>
      </c>
      <c r="AU587" s="204" t="s">
        <v>82</v>
      </c>
      <c r="AV587" s="13" t="s">
        <v>80</v>
      </c>
      <c r="AW587" s="13" t="s">
        <v>33</v>
      </c>
      <c r="AX587" s="13" t="s">
        <v>72</v>
      </c>
      <c r="AY587" s="204" t="s">
        <v>138</v>
      </c>
    </row>
    <row r="588" spans="1:65" s="13" customFormat="1" x14ac:dyDescent="0.2">
      <c r="B588" s="195"/>
      <c r="C588" s="196"/>
      <c r="D588" s="188" t="s">
        <v>158</v>
      </c>
      <c r="E588" s="197" t="s">
        <v>19</v>
      </c>
      <c r="F588" s="198" t="s">
        <v>435</v>
      </c>
      <c r="G588" s="196"/>
      <c r="H588" s="197" t="s">
        <v>19</v>
      </c>
      <c r="I588" s="199"/>
      <c r="J588" s="196"/>
      <c r="K588" s="196"/>
      <c r="L588" s="200"/>
      <c r="M588" s="201"/>
      <c r="N588" s="202"/>
      <c r="O588" s="202"/>
      <c r="P588" s="202"/>
      <c r="Q588" s="202"/>
      <c r="R588" s="202"/>
      <c r="S588" s="202"/>
      <c r="T588" s="203"/>
      <c r="AT588" s="204" t="s">
        <v>158</v>
      </c>
      <c r="AU588" s="204" t="s">
        <v>82</v>
      </c>
      <c r="AV588" s="13" t="s">
        <v>80</v>
      </c>
      <c r="AW588" s="13" t="s">
        <v>33</v>
      </c>
      <c r="AX588" s="13" t="s">
        <v>72</v>
      </c>
      <c r="AY588" s="204" t="s">
        <v>138</v>
      </c>
    </row>
    <row r="589" spans="1:65" s="14" customFormat="1" x14ac:dyDescent="0.2">
      <c r="B589" s="205"/>
      <c r="C589" s="206"/>
      <c r="D589" s="188" t="s">
        <v>158</v>
      </c>
      <c r="E589" s="207" t="s">
        <v>19</v>
      </c>
      <c r="F589" s="208" t="s">
        <v>671</v>
      </c>
      <c r="G589" s="206"/>
      <c r="H589" s="209">
        <v>4.7279999999999998</v>
      </c>
      <c r="I589" s="210"/>
      <c r="J589" s="206"/>
      <c r="K589" s="206"/>
      <c r="L589" s="211"/>
      <c r="M589" s="212"/>
      <c r="N589" s="213"/>
      <c r="O589" s="213"/>
      <c r="P589" s="213"/>
      <c r="Q589" s="213"/>
      <c r="R589" s="213"/>
      <c r="S589" s="213"/>
      <c r="T589" s="214"/>
      <c r="AT589" s="215" t="s">
        <v>158</v>
      </c>
      <c r="AU589" s="215" t="s">
        <v>82</v>
      </c>
      <c r="AV589" s="14" t="s">
        <v>82</v>
      </c>
      <c r="AW589" s="14" t="s">
        <v>33</v>
      </c>
      <c r="AX589" s="14" t="s">
        <v>72</v>
      </c>
      <c r="AY589" s="215" t="s">
        <v>138</v>
      </c>
    </row>
    <row r="590" spans="1:65" s="14" customFormat="1" x14ac:dyDescent="0.2">
      <c r="B590" s="205"/>
      <c r="C590" s="206"/>
      <c r="D590" s="188" t="s">
        <v>158</v>
      </c>
      <c r="E590" s="207" t="s">
        <v>19</v>
      </c>
      <c r="F590" s="208" t="s">
        <v>672</v>
      </c>
      <c r="G590" s="206"/>
      <c r="H590" s="209">
        <v>2.1669999999999998</v>
      </c>
      <c r="I590" s="210"/>
      <c r="J590" s="206"/>
      <c r="K590" s="206"/>
      <c r="L590" s="211"/>
      <c r="M590" s="212"/>
      <c r="N590" s="213"/>
      <c r="O590" s="213"/>
      <c r="P590" s="213"/>
      <c r="Q590" s="213"/>
      <c r="R590" s="213"/>
      <c r="S590" s="213"/>
      <c r="T590" s="214"/>
      <c r="AT590" s="215" t="s">
        <v>158</v>
      </c>
      <c r="AU590" s="215" t="s">
        <v>82</v>
      </c>
      <c r="AV590" s="14" t="s">
        <v>82</v>
      </c>
      <c r="AW590" s="14" t="s">
        <v>33</v>
      </c>
      <c r="AX590" s="14" t="s">
        <v>72</v>
      </c>
      <c r="AY590" s="215" t="s">
        <v>138</v>
      </c>
    </row>
    <row r="591" spans="1:65" s="15" customFormat="1" x14ac:dyDescent="0.2">
      <c r="B591" s="216"/>
      <c r="C591" s="217"/>
      <c r="D591" s="188" t="s">
        <v>158</v>
      </c>
      <c r="E591" s="218" t="s">
        <v>19</v>
      </c>
      <c r="F591" s="219" t="s">
        <v>214</v>
      </c>
      <c r="G591" s="217"/>
      <c r="H591" s="220">
        <v>6.8949999999999996</v>
      </c>
      <c r="I591" s="221"/>
      <c r="J591" s="217"/>
      <c r="K591" s="217"/>
      <c r="L591" s="222"/>
      <c r="M591" s="223"/>
      <c r="N591" s="224"/>
      <c r="O591" s="224"/>
      <c r="P591" s="224"/>
      <c r="Q591" s="224"/>
      <c r="R591" s="224"/>
      <c r="S591" s="224"/>
      <c r="T591" s="225"/>
      <c r="AT591" s="226" t="s">
        <v>158</v>
      </c>
      <c r="AU591" s="226" t="s">
        <v>82</v>
      </c>
      <c r="AV591" s="15" t="s">
        <v>146</v>
      </c>
      <c r="AW591" s="15" t="s">
        <v>33</v>
      </c>
      <c r="AX591" s="15" t="s">
        <v>80</v>
      </c>
      <c r="AY591" s="226" t="s">
        <v>138</v>
      </c>
    </row>
    <row r="592" spans="1:65" s="2" customFormat="1" ht="16.5" customHeight="1" x14ac:dyDescent="0.2">
      <c r="A592" s="36"/>
      <c r="B592" s="37"/>
      <c r="C592" s="175" t="s">
        <v>673</v>
      </c>
      <c r="D592" s="175" t="s">
        <v>141</v>
      </c>
      <c r="E592" s="176" t="s">
        <v>674</v>
      </c>
      <c r="F592" s="177" t="s">
        <v>675</v>
      </c>
      <c r="G592" s="178" t="s">
        <v>144</v>
      </c>
      <c r="H592" s="179">
        <v>1</v>
      </c>
      <c r="I592" s="180">
        <v>4810</v>
      </c>
      <c r="J592" s="181">
        <f>ROUND(I592*H592,2)</f>
        <v>4810</v>
      </c>
      <c r="K592" s="177" t="s">
        <v>19</v>
      </c>
      <c r="L592" s="41"/>
      <c r="M592" s="182" t="s">
        <v>19</v>
      </c>
      <c r="N592" s="183" t="s">
        <v>43</v>
      </c>
      <c r="O592" s="66"/>
      <c r="P592" s="184">
        <f>O592*H592</f>
        <v>0</v>
      </c>
      <c r="Q592" s="184">
        <v>0</v>
      </c>
      <c r="R592" s="184">
        <f>Q592*H592</f>
        <v>0</v>
      </c>
      <c r="S592" s="184">
        <v>0</v>
      </c>
      <c r="T592" s="185">
        <f>S592*H592</f>
        <v>0</v>
      </c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R592" s="186" t="s">
        <v>313</v>
      </c>
      <c r="AT592" s="186" t="s">
        <v>141</v>
      </c>
      <c r="AU592" s="186" t="s">
        <v>82</v>
      </c>
      <c r="AY592" s="19" t="s">
        <v>138</v>
      </c>
      <c r="BE592" s="187">
        <f>IF(N592="základní",J592,0)</f>
        <v>4810</v>
      </c>
      <c r="BF592" s="187">
        <f>IF(N592="snížená",J592,0)</f>
        <v>0</v>
      </c>
      <c r="BG592" s="187">
        <f>IF(N592="zákl. přenesená",J592,0)</f>
        <v>0</v>
      </c>
      <c r="BH592" s="187">
        <f>IF(N592="sníž. přenesená",J592,0)</f>
        <v>0</v>
      </c>
      <c r="BI592" s="187">
        <f>IF(N592="nulová",J592,0)</f>
        <v>0</v>
      </c>
      <c r="BJ592" s="19" t="s">
        <v>80</v>
      </c>
      <c r="BK592" s="187">
        <f>ROUND(I592*H592,2)</f>
        <v>4810</v>
      </c>
      <c r="BL592" s="19" t="s">
        <v>313</v>
      </c>
      <c r="BM592" s="186" t="s">
        <v>676</v>
      </c>
    </row>
    <row r="593" spans="1:65" s="2" customFormat="1" ht="28.8" x14ac:dyDescent="0.2">
      <c r="A593" s="36"/>
      <c r="B593" s="37"/>
      <c r="C593" s="38"/>
      <c r="D593" s="188" t="s">
        <v>148</v>
      </c>
      <c r="E593" s="38"/>
      <c r="F593" s="189" t="s">
        <v>677</v>
      </c>
      <c r="G593" s="38"/>
      <c r="H593" s="38"/>
      <c r="I593" s="190"/>
      <c r="J593" s="38"/>
      <c r="K593" s="38"/>
      <c r="L593" s="41"/>
      <c r="M593" s="191"/>
      <c r="N593" s="192"/>
      <c r="O593" s="66"/>
      <c r="P593" s="66"/>
      <c r="Q593" s="66"/>
      <c r="R593" s="66"/>
      <c r="S593" s="66"/>
      <c r="T593" s="67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T593" s="19" t="s">
        <v>148</v>
      </c>
      <c r="AU593" s="19" t="s">
        <v>82</v>
      </c>
    </row>
    <row r="594" spans="1:65" s="2" customFormat="1" ht="24.15" customHeight="1" x14ac:dyDescent="0.2">
      <c r="A594" s="36"/>
      <c r="B594" s="37"/>
      <c r="C594" s="175" t="s">
        <v>678</v>
      </c>
      <c r="D594" s="175" t="s">
        <v>141</v>
      </c>
      <c r="E594" s="176" t="s">
        <v>679</v>
      </c>
      <c r="F594" s="177" t="s">
        <v>680</v>
      </c>
      <c r="G594" s="178" t="s">
        <v>144</v>
      </c>
      <c r="H594" s="179">
        <v>1</v>
      </c>
      <c r="I594" s="180">
        <v>425</v>
      </c>
      <c r="J594" s="181">
        <f>ROUND(I594*H594,2)</f>
        <v>425</v>
      </c>
      <c r="K594" s="177" t="s">
        <v>145</v>
      </c>
      <c r="L594" s="41"/>
      <c r="M594" s="182" t="s">
        <v>19</v>
      </c>
      <c r="N594" s="183" t="s">
        <v>43</v>
      </c>
      <c r="O594" s="66"/>
      <c r="P594" s="184">
        <f>O594*H594</f>
        <v>0</v>
      </c>
      <c r="Q594" s="184">
        <v>0</v>
      </c>
      <c r="R594" s="184">
        <f>Q594*H594</f>
        <v>0</v>
      </c>
      <c r="S594" s="184">
        <v>0.17399999999999999</v>
      </c>
      <c r="T594" s="185">
        <f>S594*H594</f>
        <v>0.17399999999999999</v>
      </c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R594" s="186" t="s">
        <v>313</v>
      </c>
      <c r="AT594" s="186" t="s">
        <v>141</v>
      </c>
      <c r="AU594" s="186" t="s">
        <v>82</v>
      </c>
      <c r="AY594" s="19" t="s">
        <v>138</v>
      </c>
      <c r="BE594" s="187">
        <f>IF(N594="základní",J594,0)</f>
        <v>425</v>
      </c>
      <c r="BF594" s="187">
        <f>IF(N594="snížená",J594,0)</f>
        <v>0</v>
      </c>
      <c r="BG594" s="187">
        <f>IF(N594="zákl. přenesená",J594,0)</f>
        <v>0</v>
      </c>
      <c r="BH594" s="187">
        <f>IF(N594="sníž. přenesená",J594,0)</f>
        <v>0</v>
      </c>
      <c r="BI594" s="187">
        <f>IF(N594="nulová",J594,0)</f>
        <v>0</v>
      </c>
      <c r="BJ594" s="19" t="s">
        <v>80</v>
      </c>
      <c r="BK594" s="187">
        <f>ROUND(I594*H594,2)</f>
        <v>425</v>
      </c>
      <c r="BL594" s="19" t="s">
        <v>313</v>
      </c>
      <c r="BM594" s="186" t="s">
        <v>681</v>
      </c>
    </row>
    <row r="595" spans="1:65" s="2" customFormat="1" ht="19.2" x14ac:dyDescent="0.2">
      <c r="A595" s="36"/>
      <c r="B595" s="37"/>
      <c r="C595" s="38"/>
      <c r="D595" s="188" t="s">
        <v>148</v>
      </c>
      <c r="E595" s="38"/>
      <c r="F595" s="189" t="s">
        <v>682</v>
      </c>
      <c r="G595" s="38"/>
      <c r="H595" s="38"/>
      <c r="I595" s="190"/>
      <c r="J595" s="38"/>
      <c r="K595" s="38"/>
      <c r="L595" s="41"/>
      <c r="M595" s="191"/>
      <c r="N595" s="192"/>
      <c r="O595" s="66"/>
      <c r="P595" s="66"/>
      <c r="Q595" s="66"/>
      <c r="R595" s="66"/>
      <c r="S595" s="66"/>
      <c r="T595" s="67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T595" s="19" t="s">
        <v>148</v>
      </c>
      <c r="AU595" s="19" t="s">
        <v>82</v>
      </c>
    </row>
    <row r="596" spans="1:65" s="2" customFormat="1" x14ac:dyDescent="0.2">
      <c r="A596" s="36"/>
      <c r="B596" s="37"/>
      <c r="C596" s="38"/>
      <c r="D596" s="193" t="s">
        <v>150</v>
      </c>
      <c r="E596" s="38"/>
      <c r="F596" s="194" t="s">
        <v>683</v>
      </c>
      <c r="G596" s="38"/>
      <c r="H596" s="38"/>
      <c r="I596" s="190"/>
      <c r="J596" s="38"/>
      <c r="K596" s="38"/>
      <c r="L596" s="41"/>
      <c r="M596" s="191"/>
      <c r="N596" s="192"/>
      <c r="O596" s="66"/>
      <c r="P596" s="66"/>
      <c r="Q596" s="66"/>
      <c r="R596" s="66"/>
      <c r="S596" s="66"/>
      <c r="T596" s="67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T596" s="19" t="s">
        <v>150</v>
      </c>
      <c r="AU596" s="19" t="s">
        <v>82</v>
      </c>
    </row>
    <row r="597" spans="1:65" s="13" customFormat="1" x14ac:dyDescent="0.2">
      <c r="B597" s="195"/>
      <c r="C597" s="196"/>
      <c r="D597" s="188" t="s">
        <v>158</v>
      </c>
      <c r="E597" s="197" t="s">
        <v>19</v>
      </c>
      <c r="F597" s="198" t="s">
        <v>684</v>
      </c>
      <c r="G597" s="196"/>
      <c r="H597" s="197" t="s">
        <v>19</v>
      </c>
      <c r="I597" s="199"/>
      <c r="J597" s="196"/>
      <c r="K597" s="196"/>
      <c r="L597" s="200"/>
      <c r="M597" s="201"/>
      <c r="N597" s="202"/>
      <c r="O597" s="202"/>
      <c r="P597" s="202"/>
      <c r="Q597" s="202"/>
      <c r="R597" s="202"/>
      <c r="S597" s="202"/>
      <c r="T597" s="203"/>
      <c r="AT597" s="204" t="s">
        <v>158</v>
      </c>
      <c r="AU597" s="204" t="s">
        <v>82</v>
      </c>
      <c r="AV597" s="13" t="s">
        <v>80</v>
      </c>
      <c r="AW597" s="13" t="s">
        <v>33</v>
      </c>
      <c r="AX597" s="13" t="s">
        <v>72</v>
      </c>
      <c r="AY597" s="204" t="s">
        <v>138</v>
      </c>
    </row>
    <row r="598" spans="1:65" s="14" customFormat="1" x14ac:dyDescent="0.2">
      <c r="B598" s="205"/>
      <c r="C598" s="206"/>
      <c r="D598" s="188" t="s">
        <v>158</v>
      </c>
      <c r="E598" s="207" t="s">
        <v>19</v>
      </c>
      <c r="F598" s="208" t="s">
        <v>80</v>
      </c>
      <c r="G598" s="206"/>
      <c r="H598" s="209">
        <v>1</v>
      </c>
      <c r="I598" s="210"/>
      <c r="J598" s="206"/>
      <c r="K598" s="206"/>
      <c r="L598" s="211"/>
      <c r="M598" s="212"/>
      <c r="N598" s="213"/>
      <c r="O598" s="213"/>
      <c r="P598" s="213"/>
      <c r="Q598" s="213"/>
      <c r="R598" s="213"/>
      <c r="S598" s="213"/>
      <c r="T598" s="214"/>
      <c r="AT598" s="215" t="s">
        <v>158</v>
      </c>
      <c r="AU598" s="215" t="s">
        <v>82</v>
      </c>
      <c r="AV598" s="14" t="s">
        <v>82</v>
      </c>
      <c r="AW598" s="14" t="s">
        <v>33</v>
      </c>
      <c r="AX598" s="14" t="s">
        <v>80</v>
      </c>
      <c r="AY598" s="215" t="s">
        <v>138</v>
      </c>
    </row>
    <row r="599" spans="1:65" s="2" customFormat="1" ht="24.15" customHeight="1" x14ac:dyDescent="0.2">
      <c r="A599" s="36"/>
      <c r="B599" s="37"/>
      <c r="C599" s="175" t="s">
        <v>685</v>
      </c>
      <c r="D599" s="175" t="s">
        <v>141</v>
      </c>
      <c r="E599" s="176" t="s">
        <v>686</v>
      </c>
      <c r="F599" s="177" t="s">
        <v>687</v>
      </c>
      <c r="G599" s="178" t="s">
        <v>372</v>
      </c>
      <c r="H599" s="179">
        <v>2.4830000000000001</v>
      </c>
      <c r="I599" s="180">
        <v>1935</v>
      </c>
      <c r="J599" s="181">
        <f>ROUND(I599*H599,2)</f>
        <v>4804.6099999999997</v>
      </c>
      <c r="K599" s="177" t="s">
        <v>145</v>
      </c>
      <c r="L599" s="41"/>
      <c r="M599" s="182" t="s">
        <v>19</v>
      </c>
      <c r="N599" s="183" t="s">
        <v>43</v>
      </c>
      <c r="O599" s="66"/>
      <c r="P599" s="184">
        <f>O599*H599</f>
        <v>0</v>
      </c>
      <c r="Q599" s="184">
        <v>0</v>
      </c>
      <c r="R599" s="184">
        <f>Q599*H599</f>
        <v>0</v>
      </c>
      <c r="S599" s="184">
        <v>0</v>
      </c>
      <c r="T599" s="185">
        <f>S599*H599</f>
        <v>0</v>
      </c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R599" s="186" t="s">
        <v>313</v>
      </c>
      <c r="AT599" s="186" t="s">
        <v>141</v>
      </c>
      <c r="AU599" s="186" t="s">
        <v>82</v>
      </c>
      <c r="AY599" s="19" t="s">
        <v>138</v>
      </c>
      <c r="BE599" s="187">
        <f>IF(N599="základní",J599,0)</f>
        <v>4804.6099999999997</v>
      </c>
      <c r="BF599" s="187">
        <f>IF(N599="snížená",J599,0)</f>
        <v>0</v>
      </c>
      <c r="BG599" s="187">
        <f>IF(N599="zákl. přenesená",J599,0)</f>
        <v>0</v>
      </c>
      <c r="BH599" s="187">
        <f>IF(N599="sníž. přenesená",J599,0)</f>
        <v>0</v>
      </c>
      <c r="BI599" s="187">
        <f>IF(N599="nulová",J599,0)</f>
        <v>0</v>
      </c>
      <c r="BJ599" s="19" t="s">
        <v>80</v>
      </c>
      <c r="BK599" s="187">
        <f>ROUND(I599*H599,2)</f>
        <v>4804.6099999999997</v>
      </c>
      <c r="BL599" s="19" t="s">
        <v>313</v>
      </c>
      <c r="BM599" s="186" t="s">
        <v>688</v>
      </c>
    </row>
    <row r="600" spans="1:65" s="2" customFormat="1" ht="38.4" x14ac:dyDescent="0.2">
      <c r="A600" s="36"/>
      <c r="B600" s="37"/>
      <c r="C600" s="38"/>
      <c r="D600" s="188" t="s">
        <v>148</v>
      </c>
      <c r="E600" s="38"/>
      <c r="F600" s="189" t="s">
        <v>689</v>
      </c>
      <c r="G600" s="38"/>
      <c r="H600" s="38"/>
      <c r="I600" s="190"/>
      <c r="J600" s="38"/>
      <c r="K600" s="38"/>
      <c r="L600" s="41"/>
      <c r="M600" s="191"/>
      <c r="N600" s="192"/>
      <c r="O600" s="66"/>
      <c r="P600" s="66"/>
      <c r="Q600" s="66"/>
      <c r="R600" s="66"/>
      <c r="S600" s="66"/>
      <c r="T600" s="67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T600" s="19" t="s">
        <v>148</v>
      </c>
      <c r="AU600" s="19" t="s">
        <v>82</v>
      </c>
    </row>
    <row r="601" spans="1:65" s="2" customFormat="1" x14ac:dyDescent="0.2">
      <c r="A601" s="36"/>
      <c r="B601" s="37"/>
      <c r="C601" s="38"/>
      <c r="D601" s="193" t="s">
        <v>150</v>
      </c>
      <c r="E601" s="38"/>
      <c r="F601" s="194" t="s">
        <v>690</v>
      </c>
      <c r="G601" s="38"/>
      <c r="H601" s="38"/>
      <c r="I601" s="190"/>
      <c r="J601" s="38"/>
      <c r="K601" s="38"/>
      <c r="L601" s="41"/>
      <c r="M601" s="191"/>
      <c r="N601" s="192"/>
      <c r="O601" s="66"/>
      <c r="P601" s="66"/>
      <c r="Q601" s="66"/>
      <c r="R601" s="66"/>
      <c r="S601" s="66"/>
      <c r="T601" s="67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T601" s="19" t="s">
        <v>150</v>
      </c>
      <c r="AU601" s="19" t="s">
        <v>82</v>
      </c>
    </row>
    <row r="602" spans="1:65" s="12" customFormat="1" ht="22.8" customHeight="1" x14ac:dyDescent="0.25">
      <c r="B602" s="159"/>
      <c r="C602" s="160"/>
      <c r="D602" s="161" t="s">
        <v>71</v>
      </c>
      <c r="E602" s="173" t="s">
        <v>691</v>
      </c>
      <c r="F602" s="173" t="s">
        <v>692</v>
      </c>
      <c r="G602" s="160"/>
      <c r="H602" s="160"/>
      <c r="I602" s="163"/>
      <c r="J602" s="174">
        <f>BK602</f>
        <v>191753.22999999998</v>
      </c>
      <c r="K602" s="160"/>
      <c r="L602" s="165"/>
      <c r="M602" s="166"/>
      <c r="N602" s="167"/>
      <c r="O602" s="167"/>
      <c r="P602" s="168">
        <f>SUM(P603:P649)</f>
        <v>0</v>
      </c>
      <c r="Q602" s="167"/>
      <c r="R602" s="168">
        <f>SUM(R603:R649)</f>
        <v>0.70345248000000005</v>
      </c>
      <c r="S602" s="167"/>
      <c r="T602" s="169">
        <f>SUM(T603:T649)</f>
        <v>0.68500000000000005</v>
      </c>
      <c r="AR602" s="170" t="s">
        <v>82</v>
      </c>
      <c r="AT602" s="171" t="s">
        <v>71</v>
      </c>
      <c r="AU602" s="171" t="s">
        <v>80</v>
      </c>
      <c r="AY602" s="170" t="s">
        <v>138</v>
      </c>
      <c r="BK602" s="172">
        <f>SUM(BK603:BK649)</f>
        <v>191753.22999999998</v>
      </c>
    </row>
    <row r="603" spans="1:65" s="2" customFormat="1" ht="21.75" customHeight="1" x14ac:dyDescent="0.2">
      <c r="A603" s="36"/>
      <c r="B603" s="37"/>
      <c r="C603" s="175" t="s">
        <v>693</v>
      </c>
      <c r="D603" s="175" t="s">
        <v>141</v>
      </c>
      <c r="E603" s="176" t="s">
        <v>694</v>
      </c>
      <c r="F603" s="177" t="s">
        <v>695</v>
      </c>
      <c r="G603" s="178" t="s">
        <v>144</v>
      </c>
      <c r="H603" s="179">
        <v>5</v>
      </c>
      <c r="I603" s="180">
        <v>2970</v>
      </c>
      <c r="J603" s="181">
        <f>ROUND(I603*H603,2)</f>
        <v>14850</v>
      </c>
      <c r="K603" s="177" t="s">
        <v>145</v>
      </c>
      <c r="L603" s="41"/>
      <c r="M603" s="182" t="s">
        <v>19</v>
      </c>
      <c r="N603" s="183" t="s">
        <v>43</v>
      </c>
      <c r="O603" s="66"/>
      <c r="P603" s="184">
        <f>O603*H603</f>
        <v>0</v>
      </c>
      <c r="Q603" s="184">
        <v>0</v>
      </c>
      <c r="R603" s="184">
        <f>Q603*H603</f>
        <v>0</v>
      </c>
      <c r="S603" s="184">
        <v>0.13700000000000001</v>
      </c>
      <c r="T603" s="185">
        <f>S603*H603</f>
        <v>0.68500000000000005</v>
      </c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R603" s="186" t="s">
        <v>313</v>
      </c>
      <c r="AT603" s="186" t="s">
        <v>141</v>
      </c>
      <c r="AU603" s="186" t="s">
        <v>82</v>
      </c>
      <c r="AY603" s="19" t="s">
        <v>138</v>
      </c>
      <c r="BE603" s="187">
        <f>IF(N603="základní",J603,0)</f>
        <v>14850</v>
      </c>
      <c r="BF603" s="187">
        <f>IF(N603="snížená",J603,0)</f>
        <v>0</v>
      </c>
      <c r="BG603" s="187">
        <f>IF(N603="zákl. přenesená",J603,0)</f>
        <v>0</v>
      </c>
      <c r="BH603" s="187">
        <f>IF(N603="sníž. přenesená",J603,0)</f>
        <v>0</v>
      </c>
      <c r="BI603" s="187">
        <f>IF(N603="nulová",J603,0)</f>
        <v>0</v>
      </c>
      <c r="BJ603" s="19" t="s">
        <v>80</v>
      </c>
      <c r="BK603" s="187">
        <f>ROUND(I603*H603,2)</f>
        <v>14850</v>
      </c>
      <c r="BL603" s="19" t="s">
        <v>313</v>
      </c>
      <c r="BM603" s="186" t="s">
        <v>696</v>
      </c>
    </row>
    <row r="604" spans="1:65" s="2" customFormat="1" ht="19.2" x14ac:dyDescent="0.2">
      <c r="A604" s="36"/>
      <c r="B604" s="37"/>
      <c r="C604" s="38"/>
      <c r="D604" s="188" t="s">
        <v>148</v>
      </c>
      <c r="E604" s="38"/>
      <c r="F604" s="189" t="s">
        <v>697</v>
      </c>
      <c r="G604" s="38"/>
      <c r="H604" s="38"/>
      <c r="I604" s="190"/>
      <c r="J604" s="38"/>
      <c r="K604" s="38"/>
      <c r="L604" s="41"/>
      <c r="M604" s="191"/>
      <c r="N604" s="192"/>
      <c r="O604" s="66"/>
      <c r="P604" s="66"/>
      <c r="Q604" s="66"/>
      <c r="R604" s="66"/>
      <c r="S604" s="66"/>
      <c r="T604" s="67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T604" s="19" t="s">
        <v>148</v>
      </c>
      <c r="AU604" s="19" t="s">
        <v>82</v>
      </c>
    </row>
    <row r="605" spans="1:65" s="2" customFormat="1" x14ac:dyDescent="0.2">
      <c r="A605" s="36"/>
      <c r="B605" s="37"/>
      <c r="C605" s="38"/>
      <c r="D605" s="193" t="s">
        <v>150</v>
      </c>
      <c r="E605" s="38"/>
      <c r="F605" s="194" t="s">
        <v>698</v>
      </c>
      <c r="G605" s="38"/>
      <c r="H605" s="38"/>
      <c r="I605" s="190"/>
      <c r="J605" s="38"/>
      <c r="K605" s="38"/>
      <c r="L605" s="41"/>
      <c r="M605" s="191"/>
      <c r="N605" s="192"/>
      <c r="O605" s="66"/>
      <c r="P605" s="66"/>
      <c r="Q605" s="66"/>
      <c r="R605" s="66"/>
      <c r="S605" s="66"/>
      <c r="T605" s="67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T605" s="19" t="s">
        <v>150</v>
      </c>
      <c r="AU605" s="19" t="s">
        <v>82</v>
      </c>
    </row>
    <row r="606" spans="1:65" s="13" customFormat="1" x14ac:dyDescent="0.2">
      <c r="B606" s="195"/>
      <c r="C606" s="196"/>
      <c r="D606" s="188" t="s">
        <v>158</v>
      </c>
      <c r="E606" s="197" t="s">
        <v>19</v>
      </c>
      <c r="F606" s="198" t="s">
        <v>435</v>
      </c>
      <c r="G606" s="196"/>
      <c r="H606" s="197" t="s">
        <v>19</v>
      </c>
      <c r="I606" s="199"/>
      <c r="J606" s="196"/>
      <c r="K606" s="196"/>
      <c r="L606" s="200"/>
      <c r="M606" s="201"/>
      <c r="N606" s="202"/>
      <c r="O606" s="202"/>
      <c r="P606" s="202"/>
      <c r="Q606" s="202"/>
      <c r="R606" s="202"/>
      <c r="S606" s="202"/>
      <c r="T606" s="203"/>
      <c r="AT606" s="204" t="s">
        <v>158</v>
      </c>
      <c r="AU606" s="204" t="s">
        <v>82</v>
      </c>
      <c r="AV606" s="13" t="s">
        <v>80</v>
      </c>
      <c r="AW606" s="13" t="s">
        <v>33</v>
      </c>
      <c r="AX606" s="13" t="s">
        <v>72</v>
      </c>
      <c r="AY606" s="204" t="s">
        <v>138</v>
      </c>
    </row>
    <row r="607" spans="1:65" s="14" customFormat="1" x14ac:dyDescent="0.2">
      <c r="B607" s="205"/>
      <c r="C607" s="206"/>
      <c r="D607" s="188" t="s">
        <v>158</v>
      </c>
      <c r="E607" s="207" t="s">
        <v>19</v>
      </c>
      <c r="F607" s="208" t="s">
        <v>699</v>
      </c>
      <c r="G607" s="206"/>
      <c r="H607" s="209">
        <v>1</v>
      </c>
      <c r="I607" s="210"/>
      <c r="J607" s="206"/>
      <c r="K607" s="206"/>
      <c r="L607" s="211"/>
      <c r="M607" s="212"/>
      <c r="N607" s="213"/>
      <c r="O607" s="213"/>
      <c r="P607" s="213"/>
      <c r="Q607" s="213"/>
      <c r="R607" s="213"/>
      <c r="S607" s="213"/>
      <c r="T607" s="214"/>
      <c r="AT607" s="215" t="s">
        <v>158</v>
      </c>
      <c r="AU607" s="215" t="s">
        <v>82</v>
      </c>
      <c r="AV607" s="14" t="s">
        <v>82</v>
      </c>
      <c r="AW607" s="14" t="s">
        <v>33</v>
      </c>
      <c r="AX607" s="14" t="s">
        <v>72</v>
      </c>
      <c r="AY607" s="215" t="s">
        <v>138</v>
      </c>
    </row>
    <row r="608" spans="1:65" s="14" customFormat="1" x14ac:dyDescent="0.2">
      <c r="B608" s="205"/>
      <c r="C608" s="206"/>
      <c r="D608" s="188" t="s">
        <v>158</v>
      </c>
      <c r="E608" s="207" t="s">
        <v>19</v>
      </c>
      <c r="F608" s="208" t="s">
        <v>700</v>
      </c>
      <c r="G608" s="206"/>
      <c r="H608" s="209">
        <v>1</v>
      </c>
      <c r="I608" s="210"/>
      <c r="J608" s="206"/>
      <c r="K608" s="206"/>
      <c r="L608" s="211"/>
      <c r="M608" s="212"/>
      <c r="N608" s="213"/>
      <c r="O608" s="213"/>
      <c r="P608" s="213"/>
      <c r="Q608" s="213"/>
      <c r="R608" s="213"/>
      <c r="S608" s="213"/>
      <c r="T608" s="214"/>
      <c r="AT608" s="215" t="s">
        <v>158</v>
      </c>
      <c r="AU608" s="215" t="s">
        <v>82</v>
      </c>
      <c r="AV608" s="14" t="s">
        <v>82</v>
      </c>
      <c r="AW608" s="14" t="s">
        <v>33</v>
      </c>
      <c r="AX608" s="14" t="s">
        <v>72</v>
      </c>
      <c r="AY608" s="215" t="s">
        <v>138</v>
      </c>
    </row>
    <row r="609" spans="1:65" s="13" customFormat="1" x14ac:dyDescent="0.2">
      <c r="B609" s="195"/>
      <c r="C609" s="196"/>
      <c r="D609" s="188" t="s">
        <v>158</v>
      </c>
      <c r="E609" s="197" t="s">
        <v>19</v>
      </c>
      <c r="F609" s="198" t="s">
        <v>299</v>
      </c>
      <c r="G609" s="196"/>
      <c r="H609" s="197" t="s">
        <v>19</v>
      </c>
      <c r="I609" s="199"/>
      <c r="J609" s="196"/>
      <c r="K609" s="196"/>
      <c r="L609" s="200"/>
      <c r="M609" s="201"/>
      <c r="N609" s="202"/>
      <c r="O609" s="202"/>
      <c r="P609" s="202"/>
      <c r="Q609" s="202"/>
      <c r="R609" s="202"/>
      <c r="S609" s="202"/>
      <c r="T609" s="203"/>
      <c r="AT609" s="204" t="s">
        <v>158</v>
      </c>
      <c r="AU609" s="204" t="s">
        <v>82</v>
      </c>
      <c r="AV609" s="13" t="s">
        <v>80</v>
      </c>
      <c r="AW609" s="13" t="s">
        <v>33</v>
      </c>
      <c r="AX609" s="13" t="s">
        <v>72</v>
      </c>
      <c r="AY609" s="204" t="s">
        <v>138</v>
      </c>
    </row>
    <row r="610" spans="1:65" s="14" customFormat="1" x14ac:dyDescent="0.2">
      <c r="B610" s="205"/>
      <c r="C610" s="206"/>
      <c r="D610" s="188" t="s">
        <v>158</v>
      </c>
      <c r="E610" s="207" t="s">
        <v>19</v>
      </c>
      <c r="F610" s="208" t="s">
        <v>701</v>
      </c>
      <c r="G610" s="206"/>
      <c r="H610" s="209">
        <v>2</v>
      </c>
      <c r="I610" s="210"/>
      <c r="J610" s="206"/>
      <c r="K610" s="206"/>
      <c r="L610" s="211"/>
      <c r="M610" s="212"/>
      <c r="N610" s="213"/>
      <c r="O610" s="213"/>
      <c r="P610" s="213"/>
      <c r="Q610" s="213"/>
      <c r="R610" s="213"/>
      <c r="S610" s="213"/>
      <c r="T610" s="214"/>
      <c r="AT610" s="215" t="s">
        <v>158</v>
      </c>
      <c r="AU610" s="215" t="s">
        <v>82</v>
      </c>
      <c r="AV610" s="14" t="s">
        <v>82</v>
      </c>
      <c r="AW610" s="14" t="s">
        <v>33</v>
      </c>
      <c r="AX610" s="14" t="s">
        <v>72</v>
      </c>
      <c r="AY610" s="215" t="s">
        <v>138</v>
      </c>
    </row>
    <row r="611" spans="1:65" s="14" customFormat="1" x14ac:dyDescent="0.2">
      <c r="B611" s="205"/>
      <c r="C611" s="206"/>
      <c r="D611" s="188" t="s">
        <v>158</v>
      </c>
      <c r="E611" s="207" t="s">
        <v>19</v>
      </c>
      <c r="F611" s="208" t="s">
        <v>702</v>
      </c>
      <c r="G611" s="206"/>
      <c r="H611" s="209">
        <v>1</v>
      </c>
      <c r="I611" s="210"/>
      <c r="J611" s="206"/>
      <c r="K611" s="206"/>
      <c r="L611" s="211"/>
      <c r="M611" s="212"/>
      <c r="N611" s="213"/>
      <c r="O611" s="213"/>
      <c r="P611" s="213"/>
      <c r="Q611" s="213"/>
      <c r="R611" s="213"/>
      <c r="S611" s="213"/>
      <c r="T611" s="214"/>
      <c r="AT611" s="215" t="s">
        <v>158</v>
      </c>
      <c r="AU611" s="215" t="s">
        <v>82</v>
      </c>
      <c r="AV611" s="14" t="s">
        <v>82</v>
      </c>
      <c r="AW611" s="14" t="s">
        <v>33</v>
      </c>
      <c r="AX611" s="14" t="s">
        <v>72</v>
      </c>
      <c r="AY611" s="215" t="s">
        <v>138</v>
      </c>
    </row>
    <row r="612" spans="1:65" s="15" customFormat="1" x14ac:dyDescent="0.2">
      <c r="B612" s="216"/>
      <c r="C612" s="217"/>
      <c r="D612" s="188" t="s">
        <v>158</v>
      </c>
      <c r="E612" s="218" t="s">
        <v>19</v>
      </c>
      <c r="F612" s="219" t="s">
        <v>214</v>
      </c>
      <c r="G612" s="217"/>
      <c r="H612" s="220">
        <v>5</v>
      </c>
      <c r="I612" s="221"/>
      <c r="J612" s="217"/>
      <c r="K612" s="217"/>
      <c r="L612" s="222"/>
      <c r="M612" s="223"/>
      <c r="N612" s="224"/>
      <c r="O612" s="224"/>
      <c r="P612" s="224"/>
      <c r="Q612" s="224"/>
      <c r="R612" s="224"/>
      <c r="S612" s="224"/>
      <c r="T612" s="225"/>
      <c r="AT612" s="226" t="s">
        <v>158</v>
      </c>
      <c r="AU612" s="226" t="s">
        <v>82</v>
      </c>
      <c r="AV612" s="15" t="s">
        <v>146</v>
      </c>
      <c r="AW612" s="15" t="s">
        <v>33</v>
      </c>
      <c r="AX612" s="15" t="s">
        <v>80</v>
      </c>
      <c r="AY612" s="226" t="s">
        <v>138</v>
      </c>
    </row>
    <row r="613" spans="1:65" s="2" customFormat="1" ht="24.15" customHeight="1" x14ac:dyDescent="0.2">
      <c r="A613" s="36"/>
      <c r="B613" s="37"/>
      <c r="C613" s="175" t="s">
        <v>703</v>
      </c>
      <c r="D613" s="175" t="s">
        <v>141</v>
      </c>
      <c r="E613" s="176" t="s">
        <v>704</v>
      </c>
      <c r="F613" s="177" t="s">
        <v>705</v>
      </c>
      <c r="G613" s="178" t="s">
        <v>144</v>
      </c>
      <c r="H613" s="179">
        <v>5</v>
      </c>
      <c r="I613" s="180">
        <v>1740</v>
      </c>
      <c r="J613" s="181">
        <f>ROUND(I613*H613,2)</f>
        <v>8700</v>
      </c>
      <c r="K613" s="177" t="s">
        <v>145</v>
      </c>
      <c r="L613" s="41"/>
      <c r="M613" s="182" t="s">
        <v>19</v>
      </c>
      <c r="N613" s="183" t="s">
        <v>43</v>
      </c>
      <c r="O613" s="66"/>
      <c r="P613" s="184">
        <f>O613*H613</f>
        <v>0</v>
      </c>
      <c r="Q613" s="184">
        <v>0</v>
      </c>
      <c r="R613" s="184">
        <f>Q613*H613</f>
        <v>0</v>
      </c>
      <c r="S613" s="184">
        <v>0</v>
      </c>
      <c r="T613" s="185">
        <f>S613*H613</f>
        <v>0</v>
      </c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R613" s="186" t="s">
        <v>313</v>
      </c>
      <c r="AT613" s="186" t="s">
        <v>141</v>
      </c>
      <c r="AU613" s="186" t="s">
        <v>82</v>
      </c>
      <c r="AY613" s="19" t="s">
        <v>138</v>
      </c>
      <c r="BE613" s="187">
        <f>IF(N613="základní",J613,0)</f>
        <v>8700</v>
      </c>
      <c r="BF613" s="187">
        <f>IF(N613="snížená",J613,0)</f>
        <v>0</v>
      </c>
      <c r="BG613" s="187">
        <f>IF(N613="zákl. přenesená",J613,0)</f>
        <v>0</v>
      </c>
      <c r="BH613" s="187">
        <f>IF(N613="sníž. přenesená",J613,0)</f>
        <v>0</v>
      </c>
      <c r="BI613" s="187">
        <f>IF(N613="nulová",J613,0)</f>
        <v>0</v>
      </c>
      <c r="BJ613" s="19" t="s">
        <v>80</v>
      </c>
      <c r="BK613" s="187">
        <f>ROUND(I613*H613,2)</f>
        <v>8700</v>
      </c>
      <c r="BL613" s="19" t="s">
        <v>313</v>
      </c>
      <c r="BM613" s="186" t="s">
        <v>706</v>
      </c>
    </row>
    <row r="614" spans="1:65" s="2" customFormat="1" ht="19.2" x14ac:dyDescent="0.2">
      <c r="A614" s="36"/>
      <c r="B614" s="37"/>
      <c r="C614" s="38"/>
      <c r="D614" s="188" t="s">
        <v>148</v>
      </c>
      <c r="E614" s="38"/>
      <c r="F614" s="189" t="s">
        <v>705</v>
      </c>
      <c r="G614" s="38"/>
      <c r="H614" s="38"/>
      <c r="I614" s="190"/>
      <c r="J614" s="38"/>
      <c r="K614" s="38"/>
      <c r="L614" s="41"/>
      <c r="M614" s="191"/>
      <c r="N614" s="192"/>
      <c r="O614" s="66"/>
      <c r="P614" s="66"/>
      <c r="Q614" s="66"/>
      <c r="R614" s="66"/>
      <c r="S614" s="66"/>
      <c r="T614" s="67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T614" s="19" t="s">
        <v>148</v>
      </c>
      <c r="AU614" s="19" t="s">
        <v>82</v>
      </c>
    </row>
    <row r="615" spans="1:65" s="2" customFormat="1" x14ac:dyDescent="0.2">
      <c r="A615" s="36"/>
      <c r="B615" s="37"/>
      <c r="C615" s="38"/>
      <c r="D615" s="193" t="s">
        <v>150</v>
      </c>
      <c r="E615" s="38"/>
      <c r="F615" s="194" t="s">
        <v>707</v>
      </c>
      <c r="G615" s="38"/>
      <c r="H615" s="38"/>
      <c r="I615" s="190"/>
      <c r="J615" s="38"/>
      <c r="K615" s="38"/>
      <c r="L615" s="41"/>
      <c r="M615" s="191"/>
      <c r="N615" s="192"/>
      <c r="O615" s="66"/>
      <c r="P615" s="66"/>
      <c r="Q615" s="66"/>
      <c r="R615" s="66"/>
      <c r="S615" s="66"/>
      <c r="T615" s="67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T615" s="19" t="s">
        <v>150</v>
      </c>
      <c r="AU615" s="19" t="s">
        <v>82</v>
      </c>
    </row>
    <row r="616" spans="1:65" s="13" customFormat="1" x14ac:dyDescent="0.2">
      <c r="B616" s="195"/>
      <c r="C616" s="196"/>
      <c r="D616" s="188" t="s">
        <v>158</v>
      </c>
      <c r="E616" s="197" t="s">
        <v>19</v>
      </c>
      <c r="F616" s="198" t="s">
        <v>435</v>
      </c>
      <c r="G616" s="196"/>
      <c r="H616" s="197" t="s">
        <v>19</v>
      </c>
      <c r="I616" s="199"/>
      <c r="J616" s="196"/>
      <c r="K616" s="196"/>
      <c r="L616" s="200"/>
      <c r="M616" s="201"/>
      <c r="N616" s="202"/>
      <c r="O616" s="202"/>
      <c r="P616" s="202"/>
      <c r="Q616" s="202"/>
      <c r="R616" s="202"/>
      <c r="S616" s="202"/>
      <c r="T616" s="203"/>
      <c r="AT616" s="204" t="s">
        <v>158</v>
      </c>
      <c r="AU616" s="204" t="s">
        <v>82</v>
      </c>
      <c r="AV616" s="13" t="s">
        <v>80</v>
      </c>
      <c r="AW616" s="13" t="s">
        <v>33</v>
      </c>
      <c r="AX616" s="13" t="s">
        <v>72</v>
      </c>
      <c r="AY616" s="204" t="s">
        <v>138</v>
      </c>
    </row>
    <row r="617" spans="1:65" s="14" customFormat="1" x14ac:dyDescent="0.2">
      <c r="B617" s="205"/>
      <c r="C617" s="206"/>
      <c r="D617" s="188" t="s">
        <v>158</v>
      </c>
      <c r="E617" s="207" t="s">
        <v>19</v>
      </c>
      <c r="F617" s="208" t="s">
        <v>699</v>
      </c>
      <c r="G617" s="206"/>
      <c r="H617" s="209">
        <v>1</v>
      </c>
      <c r="I617" s="210"/>
      <c r="J617" s="206"/>
      <c r="K617" s="206"/>
      <c r="L617" s="211"/>
      <c r="M617" s="212"/>
      <c r="N617" s="213"/>
      <c r="O617" s="213"/>
      <c r="P617" s="213"/>
      <c r="Q617" s="213"/>
      <c r="R617" s="213"/>
      <c r="S617" s="213"/>
      <c r="T617" s="214"/>
      <c r="AT617" s="215" t="s">
        <v>158</v>
      </c>
      <c r="AU617" s="215" t="s">
        <v>82</v>
      </c>
      <c r="AV617" s="14" t="s">
        <v>82</v>
      </c>
      <c r="AW617" s="14" t="s">
        <v>33</v>
      </c>
      <c r="AX617" s="14" t="s">
        <v>72</v>
      </c>
      <c r="AY617" s="215" t="s">
        <v>138</v>
      </c>
    </row>
    <row r="618" spans="1:65" s="14" customFormat="1" x14ac:dyDescent="0.2">
      <c r="B618" s="205"/>
      <c r="C618" s="206"/>
      <c r="D618" s="188" t="s">
        <v>158</v>
      </c>
      <c r="E618" s="207" t="s">
        <v>19</v>
      </c>
      <c r="F618" s="208" t="s">
        <v>708</v>
      </c>
      <c r="G618" s="206"/>
      <c r="H618" s="209">
        <v>1</v>
      </c>
      <c r="I618" s="210"/>
      <c r="J618" s="206"/>
      <c r="K618" s="206"/>
      <c r="L618" s="211"/>
      <c r="M618" s="212"/>
      <c r="N618" s="213"/>
      <c r="O618" s="213"/>
      <c r="P618" s="213"/>
      <c r="Q618" s="213"/>
      <c r="R618" s="213"/>
      <c r="S618" s="213"/>
      <c r="T618" s="214"/>
      <c r="AT618" s="215" t="s">
        <v>158</v>
      </c>
      <c r="AU618" s="215" t="s">
        <v>82</v>
      </c>
      <c r="AV618" s="14" t="s">
        <v>82</v>
      </c>
      <c r="AW618" s="14" t="s">
        <v>33</v>
      </c>
      <c r="AX618" s="14" t="s">
        <v>72</v>
      </c>
      <c r="AY618" s="215" t="s">
        <v>138</v>
      </c>
    </row>
    <row r="619" spans="1:65" s="13" customFormat="1" x14ac:dyDescent="0.2">
      <c r="B619" s="195"/>
      <c r="C619" s="196"/>
      <c r="D619" s="188" t="s">
        <v>158</v>
      </c>
      <c r="E619" s="197" t="s">
        <v>19</v>
      </c>
      <c r="F619" s="198" t="s">
        <v>299</v>
      </c>
      <c r="G619" s="196"/>
      <c r="H619" s="197" t="s">
        <v>19</v>
      </c>
      <c r="I619" s="199"/>
      <c r="J619" s="196"/>
      <c r="K619" s="196"/>
      <c r="L619" s="200"/>
      <c r="M619" s="201"/>
      <c r="N619" s="202"/>
      <c r="O619" s="202"/>
      <c r="P619" s="202"/>
      <c r="Q619" s="202"/>
      <c r="R619" s="202"/>
      <c r="S619" s="202"/>
      <c r="T619" s="203"/>
      <c r="AT619" s="204" t="s">
        <v>158</v>
      </c>
      <c r="AU619" s="204" t="s">
        <v>82</v>
      </c>
      <c r="AV619" s="13" t="s">
        <v>80</v>
      </c>
      <c r="AW619" s="13" t="s">
        <v>33</v>
      </c>
      <c r="AX619" s="13" t="s">
        <v>72</v>
      </c>
      <c r="AY619" s="204" t="s">
        <v>138</v>
      </c>
    </row>
    <row r="620" spans="1:65" s="14" customFormat="1" x14ac:dyDescent="0.2">
      <c r="B620" s="205"/>
      <c r="C620" s="206"/>
      <c r="D620" s="188" t="s">
        <v>158</v>
      </c>
      <c r="E620" s="207" t="s">
        <v>19</v>
      </c>
      <c r="F620" s="208" t="s">
        <v>701</v>
      </c>
      <c r="G620" s="206"/>
      <c r="H620" s="209">
        <v>2</v>
      </c>
      <c r="I620" s="210"/>
      <c r="J620" s="206"/>
      <c r="K620" s="206"/>
      <c r="L620" s="211"/>
      <c r="M620" s="212"/>
      <c r="N620" s="213"/>
      <c r="O620" s="213"/>
      <c r="P620" s="213"/>
      <c r="Q620" s="213"/>
      <c r="R620" s="213"/>
      <c r="S620" s="213"/>
      <c r="T620" s="214"/>
      <c r="AT620" s="215" t="s">
        <v>158</v>
      </c>
      <c r="AU620" s="215" t="s">
        <v>82</v>
      </c>
      <c r="AV620" s="14" t="s">
        <v>82</v>
      </c>
      <c r="AW620" s="14" t="s">
        <v>33</v>
      </c>
      <c r="AX620" s="14" t="s">
        <v>72</v>
      </c>
      <c r="AY620" s="215" t="s">
        <v>138</v>
      </c>
    </row>
    <row r="621" spans="1:65" s="14" customFormat="1" x14ac:dyDescent="0.2">
      <c r="B621" s="205"/>
      <c r="C621" s="206"/>
      <c r="D621" s="188" t="s">
        <v>158</v>
      </c>
      <c r="E621" s="207" t="s">
        <v>19</v>
      </c>
      <c r="F621" s="208" t="s">
        <v>709</v>
      </c>
      <c r="G621" s="206"/>
      <c r="H621" s="209">
        <v>1</v>
      </c>
      <c r="I621" s="210"/>
      <c r="J621" s="206"/>
      <c r="K621" s="206"/>
      <c r="L621" s="211"/>
      <c r="M621" s="212"/>
      <c r="N621" s="213"/>
      <c r="O621" s="213"/>
      <c r="P621" s="213"/>
      <c r="Q621" s="213"/>
      <c r="R621" s="213"/>
      <c r="S621" s="213"/>
      <c r="T621" s="214"/>
      <c r="AT621" s="215" t="s">
        <v>158</v>
      </c>
      <c r="AU621" s="215" t="s">
        <v>82</v>
      </c>
      <c r="AV621" s="14" t="s">
        <v>82</v>
      </c>
      <c r="AW621" s="14" t="s">
        <v>33</v>
      </c>
      <c r="AX621" s="14" t="s">
        <v>72</v>
      </c>
      <c r="AY621" s="215" t="s">
        <v>138</v>
      </c>
    </row>
    <row r="622" spans="1:65" s="15" customFormat="1" x14ac:dyDescent="0.2">
      <c r="B622" s="216"/>
      <c r="C622" s="217"/>
      <c r="D622" s="188" t="s">
        <v>158</v>
      </c>
      <c r="E622" s="218" t="s">
        <v>19</v>
      </c>
      <c r="F622" s="219" t="s">
        <v>214</v>
      </c>
      <c r="G622" s="217"/>
      <c r="H622" s="220">
        <v>5</v>
      </c>
      <c r="I622" s="221"/>
      <c r="J622" s="217"/>
      <c r="K622" s="217"/>
      <c r="L622" s="222"/>
      <c r="M622" s="223"/>
      <c r="N622" s="224"/>
      <c r="O622" s="224"/>
      <c r="P622" s="224"/>
      <c r="Q622" s="224"/>
      <c r="R622" s="224"/>
      <c r="S622" s="224"/>
      <c r="T622" s="225"/>
      <c r="AT622" s="226" t="s">
        <v>158</v>
      </c>
      <c r="AU622" s="226" t="s">
        <v>82</v>
      </c>
      <c r="AV622" s="15" t="s">
        <v>146</v>
      </c>
      <c r="AW622" s="15" t="s">
        <v>33</v>
      </c>
      <c r="AX622" s="15" t="s">
        <v>80</v>
      </c>
      <c r="AY622" s="226" t="s">
        <v>138</v>
      </c>
    </row>
    <row r="623" spans="1:65" s="2" customFormat="1" ht="33" customHeight="1" x14ac:dyDescent="0.2">
      <c r="A623" s="36"/>
      <c r="B623" s="37"/>
      <c r="C623" s="227" t="s">
        <v>710</v>
      </c>
      <c r="D623" s="227" t="s">
        <v>302</v>
      </c>
      <c r="E623" s="228" t="s">
        <v>711</v>
      </c>
      <c r="F623" s="229" t="s">
        <v>712</v>
      </c>
      <c r="G623" s="230" t="s">
        <v>144</v>
      </c>
      <c r="H623" s="231">
        <v>2</v>
      </c>
      <c r="I623" s="232">
        <v>32550</v>
      </c>
      <c r="J623" s="233">
        <f>ROUND(I623*H623,2)</f>
        <v>65100</v>
      </c>
      <c r="K623" s="229" t="s">
        <v>145</v>
      </c>
      <c r="L623" s="234"/>
      <c r="M623" s="235" t="s">
        <v>19</v>
      </c>
      <c r="N623" s="236" t="s">
        <v>43</v>
      </c>
      <c r="O623" s="66"/>
      <c r="P623" s="184">
        <f>O623*H623</f>
        <v>0</v>
      </c>
      <c r="Q623" s="184">
        <v>0.16500000000000001</v>
      </c>
      <c r="R623" s="184">
        <f>Q623*H623</f>
        <v>0.33</v>
      </c>
      <c r="S623" s="184">
        <v>0</v>
      </c>
      <c r="T623" s="185">
        <f>S623*H623</f>
        <v>0</v>
      </c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R623" s="186" t="s">
        <v>428</v>
      </c>
      <c r="AT623" s="186" t="s">
        <v>302</v>
      </c>
      <c r="AU623" s="186" t="s">
        <v>82</v>
      </c>
      <c r="AY623" s="19" t="s">
        <v>138</v>
      </c>
      <c r="BE623" s="187">
        <f>IF(N623="základní",J623,0)</f>
        <v>65100</v>
      </c>
      <c r="BF623" s="187">
        <f>IF(N623="snížená",J623,0)</f>
        <v>0</v>
      </c>
      <c r="BG623" s="187">
        <f>IF(N623="zákl. přenesená",J623,0)</f>
        <v>0</v>
      </c>
      <c r="BH623" s="187">
        <f>IF(N623="sníž. přenesená",J623,0)</f>
        <v>0</v>
      </c>
      <c r="BI623" s="187">
        <f>IF(N623="nulová",J623,0)</f>
        <v>0</v>
      </c>
      <c r="BJ623" s="19" t="s">
        <v>80</v>
      </c>
      <c r="BK623" s="187">
        <f>ROUND(I623*H623,2)</f>
        <v>65100</v>
      </c>
      <c r="BL623" s="19" t="s">
        <v>313</v>
      </c>
      <c r="BM623" s="186" t="s">
        <v>713</v>
      </c>
    </row>
    <row r="624" spans="1:65" s="2" customFormat="1" ht="19.2" x14ac:dyDescent="0.2">
      <c r="A624" s="36"/>
      <c r="B624" s="37"/>
      <c r="C624" s="38"/>
      <c r="D624" s="188" t="s">
        <v>148</v>
      </c>
      <c r="E624" s="38"/>
      <c r="F624" s="189" t="s">
        <v>712</v>
      </c>
      <c r="G624" s="38"/>
      <c r="H624" s="38"/>
      <c r="I624" s="190"/>
      <c r="J624" s="38"/>
      <c r="K624" s="38"/>
      <c r="L624" s="41"/>
      <c r="M624" s="191"/>
      <c r="N624" s="192"/>
      <c r="O624" s="66"/>
      <c r="P624" s="66"/>
      <c r="Q624" s="66"/>
      <c r="R624" s="66"/>
      <c r="S624" s="66"/>
      <c r="T624" s="67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T624" s="19" t="s">
        <v>148</v>
      </c>
      <c r="AU624" s="19" t="s">
        <v>82</v>
      </c>
    </row>
    <row r="625" spans="1:65" s="13" customFormat="1" x14ac:dyDescent="0.2">
      <c r="B625" s="195"/>
      <c r="C625" s="196"/>
      <c r="D625" s="188" t="s">
        <v>158</v>
      </c>
      <c r="E625" s="197" t="s">
        <v>19</v>
      </c>
      <c r="F625" s="198" t="s">
        <v>435</v>
      </c>
      <c r="G625" s="196"/>
      <c r="H625" s="197" t="s">
        <v>19</v>
      </c>
      <c r="I625" s="199"/>
      <c r="J625" s="196"/>
      <c r="K625" s="196"/>
      <c r="L625" s="200"/>
      <c r="M625" s="201"/>
      <c r="N625" s="202"/>
      <c r="O625" s="202"/>
      <c r="P625" s="202"/>
      <c r="Q625" s="202"/>
      <c r="R625" s="202"/>
      <c r="S625" s="202"/>
      <c r="T625" s="203"/>
      <c r="AT625" s="204" t="s">
        <v>158</v>
      </c>
      <c r="AU625" s="204" t="s">
        <v>82</v>
      </c>
      <c r="AV625" s="13" t="s">
        <v>80</v>
      </c>
      <c r="AW625" s="13" t="s">
        <v>33</v>
      </c>
      <c r="AX625" s="13" t="s">
        <v>72</v>
      </c>
      <c r="AY625" s="204" t="s">
        <v>138</v>
      </c>
    </row>
    <row r="626" spans="1:65" s="14" customFormat="1" x14ac:dyDescent="0.2">
      <c r="B626" s="205"/>
      <c r="C626" s="206"/>
      <c r="D626" s="188" t="s">
        <v>158</v>
      </c>
      <c r="E626" s="207" t="s">
        <v>19</v>
      </c>
      <c r="F626" s="208" t="s">
        <v>708</v>
      </c>
      <c r="G626" s="206"/>
      <c r="H626" s="209">
        <v>1</v>
      </c>
      <c r="I626" s="210"/>
      <c r="J626" s="206"/>
      <c r="K626" s="206"/>
      <c r="L626" s="211"/>
      <c r="M626" s="212"/>
      <c r="N626" s="213"/>
      <c r="O626" s="213"/>
      <c r="P626" s="213"/>
      <c r="Q626" s="213"/>
      <c r="R626" s="213"/>
      <c r="S626" s="213"/>
      <c r="T626" s="214"/>
      <c r="AT626" s="215" t="s">
        <v>158</v>
      </c>
      <c r="AU626" s="215" t="s">
        <v>82</v>
      </c>
      <c r="AV626" s="14" t="s">
        <v>82</v>
      </c>
      <c r="AW626" s="14" t="s">
        <v>33</v>
      </c>
      <c r="AX626" s="14" t="s">
        <v>72</v>
      </c>
      <c r="AY626" s="215" t="s">
        <v>138</v>
      </c>
    </row>
    <row r="627" spans="1:65" s="13" customFormat="1" x14ac:dyDescent="0.2">
      <c r="B627" s="195"/>
      <c r="C627" s="196"/>
      <c r="D627" s="188" t="s">
        <v>158</v>
      </c>
      <c r="E627" s="197" t="s">
        <v>19</v>
      </c>
      <c r="F627" s="198" t="s">
        <v>299</v>
      </c>
      <c r="G627" s="196"/>
      <c r="H627" s="197" t="s">
        <v>19</v>
      </c>
      <c r="I627" s="199"/>
      <c r="J627" s="196"/>
      <c r="K627" s="196"/>
      <c r="L627" s="200"/>
      <c r="M627" s="201"/>
      <c r="N627" s="202"/>
      <c r="O627" s="202"/>
      <c r="P627" s="202"/>
      <c r="Q627" s="202"/>
      <c r="R627" s="202"/>
      <c r="S627" s="202"/>
      <c r="T627" s="203"/>
      <c r="AT627" s="204" t="s">
        <v>158</v>
      </c>
      <c r="AU627" s="204" t="s">
        <v>82</v>
      </c>
      <c r="AV627" s="13" t="s">
        <v>80</v>
      </c>
      <c r="AW627" s="13" t="s">
        <v>33</v>
      </c>
      <c r="AX627" s="13" t="s">
        <v>72</v>
      </c>
      <c r="AY627" s="204" t="s">
        <v>138</v>
      </c>
    </row>
    <row r="628" spans="1:65" s="14" customFormat="1" x14ac:dyDescent="0.2">
      <c r="B628" s="205"/>
      <c r="C628" s="206"/>
      <c r="D628" s="188" t="s">
        <v>158</v>
      </c>
      <c r="E628" s="207" t="s">
        <v>19</v>
      </c>
      <c r="F628" s="208" t="s">
        <v>709</v>
      </c>
      <c r="G628" s="206"/>
      <c r="H628" s="209">
        <v>1</v>
      </c>
      <c r="I628" s="210"/>
      <c r="J628" s="206"/>
      <c r="K628" s="206"/>
      <c r="L628" s="211"/>
      <c r="M628" s="212"/>
      <c r="N628" s="213"/>
      <c r="O628" s="213"/>
      <c r="P628" s="213"/>
      <c r="Q628" s="213"/>
      <c r="R628" s="213"/>
      <c r="S628" s="213"/>
      <c r="T628" s="214"/>
      <c r="AT628" s="215" t="s">
        <v>158</v>
      </c>
      <c r="AU628" s="215" t="s">
        <v>82</v>
      </c>
      <c r="AV628" s="14" t="s">
        <v>82</v>
      </c>
      <c r="AW628" s="14" t="s">
        <v>33</v>
      </c>
      <c r="AX628" s="14" t="s">
        <v>72</v>
      </c>
      <c r="AY628" s="215" t="s">
        <v>138</v>
      </c>
    </row>
    <row r="629" spans="1:65" s="15" customFormat="1" x14ac:dyDescent="0.2">
      <c r="B629" s="216"/>
      <c r="C629" s="217"/>
      <c r="D629" s="188" t="s">
        <v>158</v>
      </c>
      <c r="E629" s="218" t="s">
        <v>19</v>
      </c>
      <c r="F629" s="219" t="s">
        <v>214</v>
      </c>
      <c r="G629" s="217"/>
      <c r="H629" s="220">
        <v>2</v>
      </c>
      <c r="I629" s="221"/>
      <c r="J629" s="217"/>
      <c r="K629" s="217"/>
      <c r="L629" s="222"/>
      <c r="M629" s="223"/>
      <c r="N629" s="224"/>
      <c r="O629" s="224"/>
      <c r="P629" s="224"/>
      <c r="Q629" s="224"/>
      <c r="R629" s="224"/>
      <c r="S629" s="224"/>
      <c r="T629" s="225"/>
      <c r="AT629" s="226" t="s">
        <v>158</v>
      </c>
      <c r="AU629" s="226" t="s">
        <v>82</v>
      </c>
      <c r="AV629" s="15" t="s">
        <v>146</v>
      </c>
      <c r="AW629" s="15" t="s">
        <v>33</v>
      </c>
      <c r="AX629" s="15" t="s">
        <v>80</v>
      </c>
      <c r="AY629" s="226" t="s">
        <v>138</v>
      </c>
    </row>
    <row r="630" spans="1:65" s="2" customFormat="1" ht="24.15" customHeight="1" x14ac:dyDescent="0.2">
      <c r="A630" s="36"/>
      <c r="B630" s="37"/>
      <c r="C630" s="227" t="s">
        <v>714</v>
      </c>
      <c r="D630" s="227" t="s">
        <v>302</v>
      </c>
      <c r="E630" s="228" t="s">
        <v>715</v>
      </c>
      <c r="F630" s="229" t="s">
        <v>716</v>
      </c>
      <c r="G630" s="230" t="s">
        <v>154</v>
      </c>
      <c r="H630" s="231">
        <v>11.423999999999999</v>
      </c>
      <c r="I630" s="232">
        <v>8570</v>
      </c>
      <c r="J630" s="233">
        <f>ROUND(I630*H630,2)</f>
        <v>97903.679999999993</v>
      </c>
      <c r="K630" s="229" t="s">
        <v>145</v>
      </c>
      <c r="L630" s="234"/>
      <c r="M630" s="235" t="s">
        <v>19</v>
      </c>
      <c r="N630" s="236" t="s">
        <v>43</v>
      </c>
      <c r="O630" s="66"/>
      <c r="P630" s="184">
        <f>O630*H630</f>
        <v>0</v>
      </c>
      <c r="Q630" s="184">
        <v>3.227E-2</v>
      </c>
      <c r="R630" s="184">
        <f>Q630*H630</f>
        <v>0.36865248</v>
      </c>
      <c r="S630" s="184">
        <v>0</v>
      </c>
      <c r="T630" s="185">
        <f>S630*H630</f>
        <v>0</v>
      </c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R630" s="186" t="s">
        <v>428</v>
      </c>
      <c r="AT630" s="186" t="s">
        <v>302</v>
      </c>
      <c r="AU630" s="186" t="s">
        <v>82</v>
      </c>
      <c r="AY630" s="19" t="s">
        <v>138</v>
      </c>
      <c r="BE630" s="187">
        <f>IF(N630="základní",J630,0)</f>
        <v>97903.679999999993</v>
      </c>
      <c r="BF630" s="187">
        <f>IF(N630="snížená",J630,0)</f>
        <v>0</v>
      </c>
      <c r="BG630" s="187">
        <f>IF(N630="zákl. přenesená",J630,0)</f>
        <v>0</v>
      </c>
      <c r="BH630" s="187">
        <f>IF(N630="sníž. přenesená",J630,0)</f>
        <v>0</v>
      </c>
      <c r="BI630" s="187">
        <f>IF(N630="nulová",J630,0)</f>
        <v>0</v>
      </c>
      <c r="BJ630" s="19" t="s">
        <v>80</v>
      </c>
      <c r="BK630" s="187">
        <f>ROUND(I630*H630,2)</f>
        <v>97903.679999999993</v>
      </c>
      <c r="BL630" s="19" t="s">
        <v>313</v>
      </c>
      <c r="BM630" s="186" t="s">
        <v>717</v>
      </c>
    </row>
    <row r="631" spans="1:65" s="2" customFormat="1" x14ac:dyDescent="0.2">
      <c r="A631" s="36"/>
      <c r="B631" s="37"/>
      <c r="C631" s="38"/>
      <c r="D631" s="188" t="s">
        <v>148</v>
      </c>
      <c r="E631" s="38"/>
      <c r="F631" s="189" t="s">
        <v>716</v>
      </c>
      <c r="G631" s="38"/>
      <c r="H631" s="38"/>
      <c r="I631" s="190"/>
      <c r="J631" s="38"/>
      <c r="K631" s="38"/>
      <c r="L631" s="41"/>
      <c r="M631" s="191"/>
      <c r="N631" s="192"/>
      <c r="O631" s="66"/>
      <c r="P631" s="66"/>
      <c r="Q631" s="66"/>
      <c r="R631" s="66"/>
      <c r="S631" s="66"/>
      <c r="T631" s="67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T631" s="19" t="s">
        <v>148</v>
      </c>
      <c r="AU631" s="19" t="s">
        <v>82</v>
      </c>
    </row>
    <row r="632" spans="1:65" s="13" customFormat="1" x14ac:dyDescent="0.2">
      <c r="B632" s="195"/>
      <c r="C632" s="196"/>
      <c r="D632" s="188" t="s">
        <v>158</v>
      </c>
      <c r="E632" s="197" t="s">
        <v>19</v>
      </c>
      <c r="F632" s="198" t="s">
        <v>435</v>
      </c>
      <c r="G632" s="196"/>
      <c r="H632" s="197" t="s">
        <v>19</v>
      </c>
      <c r="I632" s="199"/>
      <c r="J632" s="196"/>
      <c r="K632" s="196"/>
      <c r="L632" s="200"/>
      <c r="M632" s="201"/>
      <c r="N632" s="202"/>
      <c r="O632" s="202"/>
      <c r="P632" s="202"/>
      <c r="Q632" s="202"/>
      <c r="R632" s="202"/>
      <c r="S632" s="202"/>
      <c r="T632" s="203"/>
      <c r="AT632" s="204" t="s">
        <v>158</v>
      </c>
      <c r="AU632" s="204" t="s">
        <v>82</v>
      </c>
      <c r="AV632" s="13" t="s">
        <v>80</v>
      </c>
      <c r="AW632" s="13" t="s">
        <v>33</v>
      </c>
      <c r="AX632" s="13" t="s">
        <v>72</v>
      </c>
      <c r="AY632" s="204" t="s">
        <v>138</v>
      </c>
    </row>
    <row r="633" spans="1:65" s="14" customFormat="1" x14ac:dyDescent="0.2">
      <c r="B633" s="205"/>
      <c r="C633" s="206"/>
      <c r="D633" s="188" t="s">
        <v>158</v>
      </c>
      <c r="E633" s="207" t="s">
        <v>19</v>
      </c>
      <c r="F633" s="208" t="s">
        <v>718</v>
      </c>
      <c r="G633" s="206"/>
      <c r="H633" s="209">
        <v>3.984</v>
      </c>
      <c r="I633" s="210"/>
      <c r="J633" s="206"/>
      <c r="K633" s="206"/>
      <c r="L633" s="211"/>
      <c r="M633" s="212"/>
      <c r="N633" s="213"/>
      <c r="O633" s="213"/>
      <c r="P633" s="213"/>
      <c r="Q633" s="213"/>
      <c r="R633" s="213"/>
      <c r="S633" s="213"/>
      <c r="T633" s="214"/>
      <c r="AT633" s="215" t="s">
        <v>158</v>
      </c>
      <c r="AU633" s="215" t="s">
        <v>82</v>
      </c>
      <c r="AV633" s="14" t="s">
        <v>82</v>
      </c>
      <c r="AW633" s="14" t="s">
        <v>33</v>
      </c>
      <c r="AX633" s="14" t="s">
        <v>72</v>
      </c>
      <c r="AY633" s="215" t="s">
        <v>138</v>
      </c>
    </row>
    <row r="634" spans="1:65" s="13" customFormat="1" x14ac:dyDescent="0.2">
      <c r="B634" s="195"/>
      <c r="C634" s="196"/>
      <c r="D634" s="188" t="s">
        <v>158</v>
      </c>
      <c r="E634" s="197" t="s">
        <v>19</v>
      </c>
      <c r="F634" s="198" t="s">
        <v>299</v>
      </c>
      <c r="G634" s="196"/>
      <c r="H634" s="197" t="s">
        <v>19</v>
      </c>
      <c r="I634" s="199"/>
      <c r="J634" s="196"/>
      <c r="K634" s="196"/>
      <c r="L634" s="200"/>
      <c r="M634" s="201"/>
      <c r="N634" s="202"/>
      <c r="O634" s="202"/>
      <c r="P634" s="202"/>
      <c r="Q634" s="202"/>
      <c r="R634" s="202"/>
      <c r="S634" s="202"/>
      <c r="T634" s="203"/>
      <c r="AT634" s="204" t="s">
        <v>158</v>
      </c>
      <c r="AU634" s="204" t="s">
        <v>82</v>
      </c>
      <c r="AV634" s="13" t="s">
        <v>80</v>
      </c>
      <c r="AW634" s="13" t="s">
        <v>33</v>
      </c>
      <c r="AX634" s="13" t="s">
        <v>72</v>
      </c>
      <c r="AY634" s="204" t="s">
        <v>138</v>
      </c>
    </row>
    <row r="635" spans="1:65" s="14" customFormat="1" x14ac:dyDescent="0.2">
      <c r="B635" s="205"/>
      <c r="C635" s="206"/>
      <c r="D635" s="188" t="s">
        <v>158</v>
      </c>
      <c r="E635" s="207" t="s">
        <v>19</v>
      </c>
      <c r="F635" s="208" t="s">
        <v>719</v>
      </c>
      <c r="G635" s="206"/>
      <c r="H635" s="209">
        <v>7.44</v>
      </c>
      <c r="I635" s="210"/>
      <c r="J635" s="206"/>
      <c r="K635" s="206"/>
      <c r="L635" s="211"/>
      <c r="M635" s="212"/>
      <c r="N635" s="213"/>
      <c r="O635" s="213"/>
      <c r="P635" s="213"/>
      <c r="Q635" s="213"/>
      <c r="R635" s="213"/>
      <c r="S635" s="213"/>
      <c r="T635" s="214"/>
      <c r="AT635" s="215" t="s">
        <v>158</v>
      </c>
      <c r="AU635" s="215" t="s">
        <v>82</v>
      </c>
      <c r="AV635" s="14" t="s">
        <v>82</v>
      </c>
      <c r="AW635" s="14" t="s">
        <v>33</v>
      </c>
      <c r="AX635" s="14" t="s">
        <v>72</v>
      </c>
      <c r="AY635" s="215" t="s">
        <v>138</v>
      </c>
    </row>
    <row r="636" spans="1:65" s="15" customFormat="1" x14ac:dyDescent="0.2">
      <c r="B636" s="216"/>
      <c r="C636" s="217"/>
      <c r="D636" s="188" t="s">
        <v>158</v>
      </c>
      <c r="E636" s="218" t="s">
        <v>19</v>
      </c>
      <c r="F636" s="219" t="s">
        <v>214</v>
      </c>
      <c r="G636" s="217"/>
      <c r="H636" s="220">
        <v>11.423999999999999</v>
      </c>
      <c r="I636" s="221"/>
      <c r="J636" s="217"/>
      <c r="K636" s="217"/>
      <c r="L636" s="222"/>
      <c r="M636" s="223"/>
      <c r="N636" s="224"/>
      <c r="O636" s="224"/>
      <c r="P636" s="224"/>
      <c r="Q636" s="224"/>
      <c r="R636" s="224"/>
      <c r="S636" s="224"/>
      <c r="T636" s="225"/>
      <c r="AT636" s="226" t="s">
        <v>158</v>
      </c>
      <c r="AU636" s="226" t="s">
        <v>82</v>
      </c>
      <c r="AV636" s="15" t="s">
        <v>146</v>
      </c>
      <c r="AW636" s="15" t="s">
        <v>33</v>
      </c>
      <c r="AX636" s="15" t="s">
        <v>80</v>
      </c>
      <c r="AY636" s="226" t="s">
        <v>138</v>
      </c>
    </row>
    <row r="637" spans="1:65" s="2" customFormat="1" ht="16.5" customHeight="1" x14ac:dyDescent="0.2">
      <c r="A637" s="36"/>
      <c r="B637" s="37"/>
      <c r="C637" s="175" t="s">
        <v>720</v>
      </c>
      <c r="D637" s="175" t="s">
        <v>141</v>
      </c>
      <c r="E637" s="176" t="s">
        <v>721</v>
      </c>
      <c r="F637" s="177" t="s">
        <v>722</v>
      </c>
      <c r="G637" s="178" t="s">
        <v>144</v>
      </c>
      <c r="H637" s="179">
        <v>2</v>
      </c>
      <c r="I637" s="180">
        <v>308</v>
      </c>
      <c r="J637" s="181">
        <f>ROUND(I637*H637,2)</f>
        <v>616</v>
      </c>
      <c r="K637" s="177" t="s">
        <v>145</v>
      </c>
      <c r="L637" s="41"/>
      <c r="M637" s="182" t="s">
        <v>19</v>
      </c>
      <c r="N637" s="183" t="s">
        <v>43</v>
      </c>
      <c r="O637" s="66"/>
      <c r="P637" s="184">
        <f>O637*H637</f>
        <v>0</v>
      </c>
      <c r="Q637" s="184">
        <v>0</v>
      </c>
      <c r="R637" s="184">
        <f>Q637*H637</f>
        <v>0</v>
      </c>
      <c r="S637" s="184">
        <v>0</v>
      </c>
      <c r="T637" s="185">
        <f>S637*H637</f>
        <v>0</v>
      </c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R637" s="186" t="s">
        <v>313</v>
      </c>
      <c r="AT637" s="186" t="s">
        <v>141</v>
      </c>
      <c r="AU637" s="186" t="s">
        <v>82</v>
      </c>
      <c r="AY637" s="19" t="s">
        <v>138</v>
      </c>
      <c r="BE637" s="187">
        <f>IF(N637="základní",J637,0)</f>
        <v>616</v>
      </c>
      <c r="BF637" s="187">
        <f>IF(N637="snížená",J637,0)</f>
        <v>0</v>
      </c>
      <c r="BG637" s="187">
        <f>IF(N637="zákl. přenesená",J637,0)</f>
        <v>0</v>
      </c>
      <c r="BH637" s="187">
        <f>IF(N637="sníž. přenesená",J637,0)</f>
        <v>0</v>
      </c>
      <c r="BI637" s="187">
        <f>IF(N637="nulová",J637,0)</f>
        <v>0</v>
      </c>
      <c r="BJ637" s="19" t="s">
        <v>80</v>
      </c>
      <c r="BK637" s="187">
        <f>ROUND(I637*H637,2)</f>
        <v>616</v>
      </c>
      <c r="BL637" s="19" t="s">
        <v>313</v>
      </c>
      <c r="BM637" s="186" t="s">
        <v>723</v>
      </c>
    </row>
    <row r="638" spans="1:65" s="2" customFormat="1" ht="19.2" x14ac:dyDescent="0.2">
      <c r="A638" s="36"/>
      <c r="B638" s="37"/>
      <c r="C638" s="38"/>
      <c r="D638" s="188" t="s">
        <v>148</v>
      </c>
      <c r="E638" s="38"/>
      <c r="F638" s="189" t="s">
        <v>724</v>
      </c>
      <c r="G638" s="38"/>
      <c r="H638" s="38"/>
      <c r="I638" s="190"/>
      <c r="J638" s="38"/>
      <c r="K638" s="38"/>
      <c r="L638" s="41"/>
      <c r="M638" s="191"/>
      <c r="N638" s="192"/>
      <c r="O638" s="66"/>
      <c r="P638" s="66"/>
      <c r="Q638" s="66"/>
      <c r="R638" s="66"/>
      <c r="S638" s="66"/>
      <c r="T638" s="67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T638" s="19" t="s">
        <v>148</v>
      </c>
      <c r="AU638" s="19" t="s">
        <v>82</v>
      </c>
    </row>
    <row r="639" spans="1:65" s="2" customFormat="1" x14ac:dyDescent="0.2">
      <c r="A639" s="36"/>
      <c r="B639" s="37"/>
      <c r="C639" s="38"/>
      <c r="D639" s="193" t="s">
        <v>150</v>
      </c>
      <c r="E639" s="38"/>
      <c r="F639" s="194" t="s">
        <v>725</v>
      </c>
      <c r="G639" s="38"/>
      <c r="H639" s="38"/>
      <c r="I639" s="190"/>
      <c r="J639" s="38"/>
      <c r="K639" s="38"/>
      <c r="L639" s="41"/>
      <c r="M639" s="191"/>
      <c r="N639" s="192"/>
      <c r="O639" s="66"/>
      <c r="P639" s="66"/>
      <c r="Q639" s="66"/>
      <c r="R639" s="66"/>
      <c r="S639" s="66"/>
      <c r="T639" s="67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T639" s="19" t="s">
        <v>150</v>
      </c>
      <c r="AU639" s="19" t="s">
        <v>82</v>
      </c>
    </row>
    <row r="640" spans="1:65" s="13" customFormat="1" x14ac:dyDescent="0.2">
      <c r="B640" s="195"/>
      <c r="C640" s="196"/>
      <c r="D640" s="188" t="s">
        <v>158</v>
      </c>
      <c r="E640" s="197" t="s">
        <v>19</v>
      </c>
      <c r="F640" s="198" t="s">
        <v>435</v>
      </c>
      <c r="G640" s="196"/>
      <c r="H640" s="197" t="s">
        <v>19</v>
      </c>
      <c r="I640" s="199"/>
      <c r="J640" s="196"/>
      <c r="K640" s="196"/>
      <c r="L640" s="200"/>
      <c r="M640" s="201"/>
      <c r="N640" s="202"/>
      <c r="O640" s="202"/>
      <c r="P640" s="202"/>
      <c r="Q640" s="202"/>
      <c r="R640" s="202"/>
      <c r="S640" s="202"/>
      <c r="T640" s="203"/>
      <c r="AT640" s="204" t="s">
        <v>158</v>
      </c>
      <c r="AU640" s="204" t="s">
        <v>82</v>
      </c>
      <c r="AV640" s="13" t="s">
        <v>80</v>
      </c>
      <c r="AW640" s="13" t="s">
        <v>33</v>
      </c>
      <c r="AX640" s="13" t="s">
        <v>72</v>
      </c>
      <c r="AY640" s="204" t="s">
        <v>138</v>
      </c>
    </row>
    <row r="641" spans="1:65" s="14" customFormat="1" x14ac:dyDescent="0.2">
      <c r="B641" s="205"/>
      <c r="C641" s="206"/>
      <c r="D641" s="188" t="s">
        <v>158</v>
      </c>
      <c r="E641" s="207" t="s">
        <v>19</v>
      </c>
      <c r="F641" s="208" t="s">
        <v>708</v>
      </c>
      <c r="G641" s="206"/>
      <c r="H641" s="209">
        <v>1</v>
      </c>
      <c r="I641" s="210"/>
      <c r="J641" s="206"/>
      <c r="K641" s="206"/>
      <c r="L641" s="211"/>
      <c r="M641" s="212"/>
      <c r="N641" s="213"/>
      <c r="O641" s="213"/>
      <c r="P641" s="213"/>
      <c r="Q641" s="213"/>
      <c r="R641" s="213"/>
      <c r="S641" s="213"/>
      <c r="T641" s="214"/>
      <c r="AT641" s="215" t="s">
        <v>158</v>
      </c>
      <c r="AU641" s="215" t="s">
        <v>82</v>
      </c>
      <c r="AV641" s="14" t="s">
        <v>82</v>
      </c>
      <c r="AW641" s="14" t="s">
        <v>33</v>
      </c>
      <c r="AX641" s="14" t="s">
        <v>72</v>
      </c>
      <c r="AY641" s="215" t="s">
        <v>138</v>
      </c>
    </row>
    <row r="642" spans="1:65" s="13" customFormat="1" x14ac:dyDescent="0.2">
      <c r="B642" s="195"/>
      <c r="C642" s="196"/>
      <c r="D642" s="188" t="s">
        <v>158</v>
      </c>
      <c r="E642" s="197" t="s">
        <v>19</v>
      </c>
      <c r="F642" s="198" t="s">
        <v>299</v>
      </c>
      <c r="G642" s="196"/>
      <c r="H642" s="197" t="s">
        <v>19</v>
      </c>
      <c r="I642" s="199"/>
      <c r="J642" s="196"/>
      <c r="K642" s="196"/>
      <c r="L642" s="200"/>
      <c r="M642" s="201"/>
      <c r="N642" s="202"/>
      <c r="O642" s="202"/>
      <c r="P642" s="202"/>
      <c r="Q642" s="202"/>
      <c r="R642" s="202"/>
      <c r="S642" s="202"/>
      <c r="T642" s="203"/>
      <c r="AT642" s="204" t="s">
        <v>158</v>
      </c>
      <c r="AU642" s="204" t="s">
        <v>82</v>
      </c>
      <c r="AV642" s="13" t="s">
        <v>80</v>
      </c>
      <c r="AW642" s="13" t="s">
        <v>33</v>
      </c>
      <c r="AX642" s="13" t="s">
        <v>72</v>
      </c>
      <c r="AY642" s="204" t="s">
        <v>138</v>
      </c>
    </row>
    <row r="643" spans="1:65" s="14" customFormat="1" x14ac:dyDescent="0.2">
      <c r="B643" s="205"/>
      <c r="C643" s="206"/>
      <c r="D643" s="188" t="s">
        <v>158</v>
      </c>
      <c r="E643" s="207" t="s">
        <v>19</v>
      </c>
      <c r="F643" s="208" t="s">
        <v>709</v>
      </c>
      <c r="G643" s="206"/>
      <c r="H643" s="209">
        <v>1</v>
      </c>
      <c r="I643" s="210"/>
      <c r="J643" s="206"/>
      <c r="K643" s="206"/>
      <c r="L643" s="211"/>
      <c r="M643" s="212"/>
      <c r="N643" s="213"/>
      <c r="O643" s="213"/>
      <c r="P643" s="213"/>
      <c r="Q643" s="213"/>
      <c r="R643" s="213"/>
      <c r="S643" s="213"/>
      <c r="T643" s="214"/>
      <c r="AT643" s="215" t="s">
        <v>158</v>
      </c>
      <c r="AU643" s="215" t="s">
        <v>82</v>
      </c>
      <c r="AV643" s="14" t="s">
        <v>82</v>
      </c>
      <c r="AW643" s="14" t="s">
        <v>33</v>
      </c>
      <c r="AX643" s="14" t="s">
        <v>72</v>
      </c>
      <c r="AY643" s="215" t="s">
        <v>138</v>
      </c>
    </row>
    <row r="644" spans="1:65" s="15" customFormat="1" x14ac:dyDescent="0.2">
      <c r="B644" s="216"/>
      <c r="C644" s="217"/>
      <c r="D644" s="188" t="s">
        <v>158</v>
      </c>
      <c r="E644" s="218" t="s">
        <v>19</v>
      </c>
      <c r="F644" s="219" t="s">
        <v>214</v>
      </c>
      <c r="G644" s="217"/>
      <c r="H644" s="220">
        <v>2</v>
      </c>
      <c r="I644" s="221"/>
      <c r="J644" s="217"/>
      <c r="K644" s="217"/>
      <c r="L644" s="222"/>
      <c r="M644" s="223"/>
      <c r="N644" s="224"/>
      <c r="O644" s="224"/>
      <c r="P644" s="224"/>
      <c r="Q644" s="224"/>
      <c r="R644" s="224"/>
      <c r="S644" s="224"/>
      <c r="T644" s="225"/>
      <c r="AT644" s="226" t="s">
        <v>158</v>
      </c>
      <c r="AU644" s="226" t="s">
        <v>82</v>
      </c>
      <c r="AV644" s="15" t="s">
        <v>146</v>
      </c>
      <c r="AW644" s="15" t="s">
        <v>33</v>
      </c>
      <c r="AX644" s="15" t="s">
        <v>80</v>
      </c>
      <c r="AY644" s="226" t="s">
        <v>138</v>
      </c>
    </row>
    <row r="645" spans="1:65" s="2" customFormat="1" ht="16.5" customHeight="1" x14ac:dyDescent="0.2">
      <c r="A645" s="36"/>
      <c r="B645" s="37"/>
      <c r="C645" s="227" t="s">
        <v>726</v>
      </c>
      <c r="D645" s="227" t="s">
        <v>302</v>
      </c>
      <c r="E645" s="228" t="s">
        <v>727</v>
      </c>
      <c r="F645" s="229" t="s">
        <v>728</v>
      </c>
      <c r="G645" s="230" t="s">
        <v>144</v>
      </c>
      <c r="H645" s="231">
        <v>2</v>
      </c>
      <c r="I645" s="232">
        <v>1290</v>
      </c>
      <c r="J645" s="233">
        <f>ROUND(I645*H645,2)</f>
        <v>2580</v>
      </c>
      <c r="K645" s="229" t="s">
        <v>145</v>
      </c>
      <c r="L645" s="234"/>
      <c r="M645" s="235" t="s">
        <v>19</v>
      </c>
      <c r="N645" s="236" t="s">
        <v>43</v>
      </c>
      <c r="O645" s="66"/>
      <c r="P645" s="184">
        <f>O645*H645</f>
        <v>0</v>
      </c>
      <c r="Q645" s="184">
        <v>2.3999999999999998E-3</v>
      </c>
      <c r="R645" s="184">
        <f>Q645*H645</f>
        <v>4.7999999999999996E-3</v>
      </c>
      <c r="S645" s="184">
        <v>0</v>
      </c>
      <c r="T645" s="185">
        <f>S645*H645</f>
        <v>0</v>
      </c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R645" s="186" t="s">
        <v>428</v>
      </c>
      <c r="AT645" s="186" t="s">
        <v>302</v>
      </c>
      <c r="AU645" s="186" t="s">
        <v>82</v>
      </c>
      <c r="AY645" s="19" t="s">
        <v>138</v>
      </c>
      <c r="BE645" s="187">
        <f>IF(N645="základní",J645,0)</f>
        <v>2580</v>
      </c>
      <c r="BF645" s="187">
        <f>IF(N645="snížená",J645,0)</f>
        <v>0</v>
      </c>
      <c r="BG645" s="187">
        <f>IF(N645="zákl. přenesená",J645,0)</f>
        <v>0</v>
      </c>
      <c r="BH645" s="187">
        <f>IF(N645="sníž. přenesená",J645,0)</f>
        <v>0</v>
      </c>
      <c r="BI645" s="187">
        <f>IF(N645="nulová",J645,0)</f>
        <v>0</v>
      </c>
      <c r="BJ645" s="19" t="s">
        <v>80</v>
      </c>
      <c r="BK645" s="187">
        <f>ROUND(I645*H645,2)</f>
        <v>2580</v>
      </c>
      <c r="BL645" s="19" t="s">
        <v>313</v>
      </c>
      <c r="BM645" s="186" t="s">
        <v>729</v>
      </c>
    </row>
    <row r="646" spans="1:65" s="2" customFormat="1" x14ac:dyDescent="0.2">
      <c r="A646" s="36"/>
      <c r="B646" s="37"/>
      <c r="C646" s="38"/>
      <c r="D646" s="188" t="s">
        <v>148</v>
      </c>
      <c r="E646" s="38"/>
      <c r="F646" s="189" t="s">
        <v>728</v>
      </c>
      <c r="G646" s="38"/>
      <c r="H646" s="38"/>
      <c r="I646" s="190"/>
      <c r="J646" s="38"/>
      <c r="K646" s="38"/>
      <c r="L646" s="41"/>
      <c r="M646" s="191"/>
      <c r="N646" s="192"/>
      <c r="O646" s="66"/>
      <c r="P646" s="66"/>
      <c r="Q646" s="66"/>
      <c r="R646" s="66"/>
      <c r="S646" s="66"/>
      <c r="T646" s="67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T646" s="19" t="s">
        <v>148</v>
      </c>
      <c r="AU646" s="19" t="s">
        <v>82</v>
      </c>
    </row>
    <row r="647" spans="1:65" s="2" customFormat="1" ht="24.15" customHeight="1" x14ac:dyDescent="0.2">
      <c r="A647" s="36"/>
      <c r="B647" s="37"/>
      <c r="C647" s="175" t="s">
        <v>730</v>
      </c>
      <c r="D647" s="175" t="s">
        <v>141</v>
      </c>
      <c r="E647" s="176" t="s">
        <v>731</v>
      </c>
      <c r="F647" s="177" t="s">
        <v>732</v>
      </c>
      <c r="G647" s="178" t="s">
        <v>372</v>
      </c>
      <c r="H647" s="179">
        <v>0.70299999999999996</v>
      </c>
      <c r="I647" s="180">
        <v>2850</v>
      </c>
      <c r="J647" s="181">
        <f>ROUND(I647*H647,2)</f>
        <v>2003.55</v>
      </c>
      <c r="K647" s="177" t="s">
        <v>145</v>
      </c>
      <c r="L647" s="41"/>
      <c r="M647" s="182" t="s">
        <v>19</v>
      </c>
      <c r="N647" s="183" t="s">
        <v>43</v>
      </c>
      <c r="O647" s="66"/>
      <c r="P647" s="184">
        <f>O647*H647</f>
        <v>0</v>
      </c>
      <c r="Q647" s="184">
        <v>0</v>
      </c>
      <c r="R647" s="184">
        <f>Q647*H647</f>
        <v>0</v>
      </c>
      <c r="S647" s="184">
        <v>0</v>
      </c>
      <c r="T647" s="185">
        <f>S647*H647</f>
        <v>0</v>
      </c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R647" s="186" t="s">
        <v>313</v>
      </c>
      <c r="AT647" s="186" t="s">
        <v>141</v>
      </c>
      <c r="AU647" s="186" t="s">
        <v>82</v>
      </c>
      <c r="AY647" s="19" t="s">
        <v>138</v>
      </c>
      <c r="BE647" s="187">
        <f>IF(N647="základní",J647,0)</f>
        <v>2003.55</v>
      </c>
      <c r="BF647" s="187">
        <f>IF(N647="snížená",J647,0)</f>
        <v>0</v>
      </c>
      <c r="BG647" s="187">
        <f>IF(N647="zákl. přenesená",J647,0)</f>
        <v>0</v>
      </c>
      <c r="BH647" s="187">
        <f>IF(N647="sníž. přenesená",J647,0)</f>
        <v>0</v>
      </c>
      <c r="BI647" s="187">
        <f>IF(N647="nulová",J647,0)</f>
        <v>0</v>
      </c>
      <c r="BJ647" s="19" t="s">
        <v>80</v>
      </c>
      <c r="BK647" s="187">
        <f>ROUND(I647*H647,2)</f>
        <v>2003.55</v>
      </c>
      <c r="BL647" s="19" t="s">
        <v>313</v>
      </c>
      <c r="BM647" s="186" t="s">
        <v>733</v>
      </c>
    </row>
    <row r="648" spans="1:65" s="2" customFormat="1" ht="38.4" x14ac:dyDescent="0.2">
      <c r="A648" s="36"/>
      <c r="B648" s="37"/>
      <c r="C648" s="38"/>
      <c r="D648" s="188" t="s">
        <v>148</v>
      </c>
      <c r="E648" s="38"/>
      <c r="F648" s="189" t="s">
        <v>734</v>
      </c>
      <c r="G648" s="38"/>
      <c r="H648" s="38"/>
      <c r="I648" s="190"/>
      <c r="J648" s="38"/>
      <c r="K648" s="38"/>
      <c r="L648" s="41"/>
      <c r="M648" s="191"/>
      <c r="N648" s="192"/>
      <c r="O648" s="66"/>
      <c r="P648" s="66"/>
      <c r="Q648" s="66"/>
      <c r="R648" s="66"/>
      <c r="S648" s="66"/>
      <c r="T648" s="67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T648" s="19" t="s">
        <v>148</v>
      </c>
      <c r="AU648" s="19" t="s">
        <v>82</v>
      </c>
    </row>
    <row r="649" spans="1:65" s="2" customFormat="1" x14ac:dyDescent="0.2">
      <c r="A649" s="36"/>
      <c r="B649" s="37"/>
      <c r="C649" s="38"/>
      <c r="D649" s="193" t="s">
        <v>150</v>
      </c>
      <c r="E649" s="38"/>
      <c r="F649" s="194" t="s">
        <v>735</v>
      </c>
      <c r="G649" s="38"/>
      <c r="H649" s="38"/>
      <c r="I649" s="190"/>
      <c r="J649" s="38"/>
      <c r="K649" s="38"/>
      <c r="L649" s="41"/>
      <c r="M649" s="191"/>
      <c r="N649" s="192"/>
      <c r="O649" s="66"/>
      <c r="P649" s="66"/>
      <c r="Q649" s="66"/>
      <c r="R649" s="66"/>
      <c r="S649" s="66"/>
      <c r="T649" s="67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T649" s="19" t="s">
        <v>150</v>
      </c>
      <c r="AU649" s="19" t="s">
        <v>82</v>
      </c>
    </row>
    <row r="650" spans="1:65" s="12" customFormat="1" ht="22.8" customHeight="1" x14ac:dyDescent="0.25">
      <c r="B650" s="159"/>
      <c r="C650" s="160"/>
      <c r="D650" s="161" t="s">
        <v>71</v>
      </c>
      <c r="E650" s="173" t="s">
        <v>736</v>
      </c>
      <c r="F650" s="173" t="s">
        <v>737</v>
      </c>
      <c r="G650" s="160"/>
      <c r="H650" s="160"/>
      <c r="I650" s="163"/>
      <c r="J650" s="174">
        <f>BK650</f>
        <v>82227.55</v>
      </c>
      <c r="K650" s="160"/>
      <c r="L650" s="165"/>
      <c r="M650" s="166"/>
      <c r="N650" s="167"/>
      <c r="O650" s="167"/>
      <c r="P650" s="168">
        <f>SUM(P651:P705)</f>
        <v>0</v>
      </c>
      <c r="Q650" s="167"/>
      <c r="R650" s="168">
        <f>SUM(R651:R705)</f>
        <v>1.273212</v>
      </c>
      <c r="S650" s="167"/>
      <c r="T650" s="169">
        <f>SUM(T651:T705)</f>
        <v>1.1197159999999999</v>
      </c>
      <c r="AR650" s="170" t="s">
        <v>82</v>
      </c>
      <c r="AT650" s="171" t="s">
        <v>71</v>
      </c>
      <c r="AU650" s="171" t="s">
        <v>80</v>
      </c>
      <c r="AY650" s="170" t="s">
        <v>138</v>
      </c>
      <c r="BK650" s="172">
        <f>SUM(BK651:BK705)</f>
        <v>82227.55</v>
      </c>
    </row>
    <row r="651" spans="1:65" s="2" customFormat="1" ht="16.5" customHeight="1" x14ac:dyDescent="0.2">
      <c r="A651" s="36"/>
      <c r="B651" s="37"/>
      <c r="C651" s="175" t="s">
        <v>738</v>
      </c>
      <c r="D651" s="175" t="s">
        <v>141</v>
      </c>
      <c r="E651" s="176" t="s">
        <v>739</v>
      </c>
      <c r="F651" s="177" t="s">
        <v>740</v>
      </c>
      <c r="G651" s="178" t="s">
        <v>154</v>
      </c>
      <c r="H651" s="179">
        <v>31.72</v>
      </c>
      <c r="I651" s="180">
        <v>60</v>
      </c>
      <c r="J651" s="181">
        <f>ROUND(I651*H651,2)</f>
        <v>1903.2</v>
      </c>
      <c r="K651" s="177" t="s">
        <v>145</v>
      </c>
      <c r="L651" s="41"/>
      <c r="M651" s="182" t="s">
        <v>19</v>
      </c>
      <c r="N651" s="183" t="s">
        <v>43</v>
      </c>
      <c r="O651" s="66"/>
      <c r="P651" s="184">
        <f>O651*H651</f>
        <v>0</v>
      </c>
      <c r="Q651" s="184">
        <v>2.9999999999999997E-4</v>
      </c>
      <c r="R651" s="184">
        <f>Q651*H651</f>
        <v>9.5159999999999984E-3</v>
      </c>
      <c r="S651" s="184">
        <v>0</v>
      </c>
      <c r="T651" s="185">
        <f>S651*H651</f>
        <v>0</v>
      </c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R651" s="186" t="s">
        <v>313</v>
      </c>
      <c r="AT651" s="186" t="s">
        <v>141</v>
      </c>
      <c r="AU651" s="186" t="s">
        <v>82</v>
      </c>
      <c r="AY651" s="19" t="s">
        <v>138</v>
      </c>
      <c r="BE651" s="187">
        <f>IF(N651="základní",J651,0)</f>
        <v>1903.2</v>
      </c>
      <c r="BF651" s="187">
        <f>IF(N651="snížená",J651,0)</f>
        <v>0</v>
      </c>
      <c r="BG651" s="187">
        <f>IF(N651="zákl. přenesená",J651,0)</f>
        <v>0</v>
      </c>
      <c r="BH651" s="187">
        <f>IF(N651="sníž. přenesená",J651,0)</f>
        <v>0</v>
      </c>
      <c r="BI651" s="187">
        <f>IF(N651="nulová",J651,0)</f>
        <v>0</v>
      </c>
      <c r="BJ651" s="19" t="s">
        <v>80</v>
      </c>
      <c r="BK651" s="187">
        <f>ROUND(I651*H651,2)</f>
        <v>1903.2</v>
      </c>
      <c r="BL651" s="19" t="s">
        <v>313</v>
      </c>
      <c r="BM651" s="186" t="s">
        <v>741</v>
      </c>
    </row>
    <row r="652" spans="1:65" s="2" customFormat="1" ht="19.2" x14ac:dyDescent="0.2">
      <c r="A652" s="36"/>
      <c r="B652" s="37"/>
      <c r="C652" s="38"/>
      <c r="D652" s="188" t="s">
        <v>148</v>
      </c>
      <c r="E652" s="38"/>
      <c r="F652" s="189" t="s">
        <v>742</v>
      </c>
      <c r="G652" s="38"/>
      <c r="H652" s="38"/>
      <c r="I652" s="190"/>
      <c r="J652" s="38"/>
      <c r="K652" s="38"/>
      <c r="L652" s="41"/>
      <c r="M652" s="191"/>
      <c r="N652" s="192"/>
      <c r="O652" s="66"/>
      <c r="P652" s="66"/>
      <c r="Q652" s="66"/>
      <c r="R652" s="66"/>
      <c r="S652" s="66"/>
      <c r="T652" s="67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T652" s="19" t="s">
        <v>148</v>
      </c>
      <c r="AU652" s="19" t="s">
        <v>82</v>
      </c>
    </row>
    <row r="653" spans="1:65" s="2" customFormat="1" x14ac:dyDescent="0.2">
      <c r="A653" s="36"/>
      <c r="B653" s="37"/>
      <c r="C653" s="38"/>
      <c r="D653" s="193" t="s">
        <v>150</v>
      </c>
      <c r="E653" s="38"/>
      <c r="F653" s="194" t="s">
        <v>743</v>
      </c>
      <c r="G653" s="38"/>
      <c r="H653" s="38"/>
      <c r="I653" s="190"/>
      <c r="J653" s="38"/>
      <c r="K653" s="38"/>
      <c r="L653" s="41"/>
      <c r="M653" s="191"/>
      <c r="N653" s="192"/>
      <c r="O653" s="66"/>
      <c r="P653" s="66"/>
      <c r="Q653" s="66"/>
      <c r="R653" s="66"/>
      <c r="S653" s="66"/>
      <c r="T653" s="67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T653" s="19" t="s">
        <v>150</v>
      </c>
      <c r="AU653" s="19" t="s">
        <v>82</v>
      </c>
    </row>
    <row r="654" spans="1:65" s="13" customFormat="1" x14ac:dyDescent="0.2">
      <c r="B654" s="195"/>
      <c r="C654" s="196"/>
      <c r="D654" s="188" t="s">
        <v>158</v>
      </c>
      <c r="E654" s="197" t="s">
        <v>19</v>
      </c>
      <c r="F654" s="198" t="s">
        <v>744</v>
      </c>
      <c r="G654" s="196"/>
      <c r="H654" s="197" t="s">
        <v>19</v>
      </c>
      <c r="I654" s="199"/>
      <c r="J654" s="196"/>
      <c r="K654" s="196"/>
      <c r="L654" s="200"/>
      <c r="M654" s="201"/>
      <c r="N654" s="202"/>
      <c r="O654" s="202"/>
      <c r="P654" s="202"/>
      <c r="Q654" s="202"/>
      <c r="R654" s="202"/>
      <c r="S654" s="202"/>
      <c r="T654" s="203"/>
      <c r="AT654" s="204" t="s">
        <v>158</v>
      </c>
      <c r="AU654" s="204" t="s">
        <v>82</v>
      </c>
      <c r="AV654" s="13" t="s">
        <v>80</v>
      </c>
      <c r="AW654" s="13" t="s">
        <v>33</v>
      </c>
      <c r="AX654" s="13" t="s">
        <v>72</v>
      </c>
      <c r="AY654" s="204" t="s">
        <v>138</v>
      </c>
    </row>
    <row r="655" spans="1:65" s="13" customFormat="1" x14ac:dyDescent="0.2">
      <c r="B655" s="195"/>
      <c r="C655" s="196"/>
      <c r="D655" s="188" t="s">
        <v>158</v>
      </c>
      <c r="E655" s="197" t="s">
        <v>19</v>
      </c>
      <c r="F655" s="198" t="s">
        <v>435</v>
      </c>
      <c r="G655" s="196"/>
      <c r="H655" s="197" t="s">
        <v>19</v>
      </c>
      <c r="I655" s="199"/>
      <c r="J655" s="196"/>
      <c r="K655" s="196"/>
      <c r="L655" s="200"/>
      <c r="M655" s="201"/>
      <c r="N655" s="202"/>
      <c r="O655" s="202"/>
      <c r="P655" s="202"/>
      <c r="Q655" s="202"/>
      <c r="R655" s="202"/>
      <c r="S655" s="202"/>
      <c r="T655" s="203"/>
      <c r="AT655" s="204" t="s">
        <v>158</v>
      </c>
      <c r="AU655" s="204" t="s">
        <v>82</v>
      </c>
      <c r="AV655" s="13" t="s">
        <v>80</v>
      </c>
      <c r="AW655" s="13" t="s">
        <v>33</v>
      </c>
      <c r="AX655" s="13" t="s">
        <v>72</v>
      </c>
      <c r="AY655" s="204" t="s">
        <v>138</v>
      </c>
    </row>
    <row r="656" spans="1:65" s="14" customFormat="1" x14ac:dyDescent="0.2">
      <c r="B656" s="205"/>
      <c r="C656" s="206"/>
      <c r="D656" s="188" t="s">
        <v>158</v>
      </c>
      <c r="E656" s="207" t="s">
        <v>19</v>
      </c>
      <c r="F656" s="208" t="s">
        <v>745</v>
      </c>
      <c r="G656" s="206"/>
      <c r="H656" s="209">
        <v>5.76</v>
      </c>
      <c r="I656" s="210"/>
      <c r="J656" s="206"/>
      <c r="K656" s="206"/>
      <c r="L656" s="211"/>
      <c r="M656" s="212"/>
      <c r="N656" s="213"/>
      <c r="O656" s="213"/>
      <c r="P656" s="213"/>
      <c r="Q656" s="213"/>
      <c r="R656" s="213"/>
      <c r="S656" s="213"/>
      <c r="T656" s="214"/>
      <c r="AT656" s="215" t="s">
        <v>158</v>
      </c>
      <c r="AU656" s="215" t="s">
        <v>82</v>
      </c>
      <c r="AV656" s="14" t="s">
        <v>82</v>
      </c>
      <c r="AW656" s="14" t="s">
        <v>33</v>
      </c>
      <c r="AX656" s="14" t="s">
        <v>72</v>
      </c>
      <c r="AY656" s="215" t="s">
        <v>138</v>
      </c>
    </row>
    <row r="657" spans="1:65" s="14" customFormat="1" x14ac:dyDescent="0.2">
      <c r="B657" s="205"/>
      <c r="C657" s="206"/>
      <c r="D657" s="188" t="s">
        <v>158</v>
      </c>
      <c r="E657" s="207" t="s">
        <v>19</v>
      </c>
      <c r="F657" s="208" t="s">
        <v>478</v>
      </c>
      <c r="G657" s="206"/>
      <c r="H657" s="209">
        <v>3.11</v>
      </c>
      <c r="I657" s="210"/>
      <c r="J657" s="206"/>
      <c r="K657" s="206"/>
      <c r="L657" s="211"/>
      <c r="M657" s="212"/>
      <c r="N657" s="213"/>
      <c r="O657" s="213"/>
      <c r="P657" s="213"/>
      <c r="Q657" s="213"/>
      <c r="R657" s="213"/>
      <c r="S657" s="213"/>
      <c r="T657" s="214"/>
      <c r="AT657" s="215" t="s">
        <v>158</v>
      </c>
      <c r="AU657" s="215" t="s">
        <v>82</v>
      </c>
      <c r="AV657" s="14" t="s">
        <v>82</v>
      </c>
      <c r="AW657" s="14" t="s">
        <v>33</v>
      </c>
      <c r="AX657" s="14" t="s">
        <v>72</v>
      </c>
      <c r="AY657" s="215" t="s">
        <v>138</v>
      </c>
    </row>
    <row r="658" spans="1:65" s="13" customFormat="1" x14ac:dyDescent="0.2">
      <c r="B658" s="195"/>
      <c r="C658" s="196"/>
      <c r="D658" s="188" t="s">
        <v>158</v>
      </c>
      <c r="E658" s="197" t="s">
        <v>19</v>
      </c>
      <c r="F658" s="198" t="s">
        <v>299</v>
      </c>
      <c r="G658" s="196"/>
      <c r="H658" s="197" t="s">
        <v>19</v>
      </c>
      <c r="I658" s="199"/>
      <c r="J658" s="196"/>
      <c r="K658" s="196"/>
      <c r="L658" s="200"/>
      <c r="M658" s="201"/>
      <c r="N658" s="202"/>
      <c r="O658" s="202"/>
      <c r="P658" s="202"/>
      <c r="Q658" s="202"/>
      <c r="R658" s="202"/>
      <c r="S658" s="202"/>
      <c r="T658" s="203"/>
      <c r="AT658" s="204" t="s">
        <v>158</v>
      </c>
      <c r="AU658" s="204" t="s">
        <v>82</v>
      </c>
      <c r="AV658" s="13" t="s">
        <v>80</v>
      </c>
      <c r="AW658" s="13" t="s">
        <v>33</v>
      </c>
      <c r="AX658" s="13" t="s">
        <v>72</v>
      </c>
      <c r="AY658" s="204" t="s">
        <v>138</v>
      </c>
    </row>
    <row r="659" spans="1:65" s="14" customFormat="1" x14ac:dyDescent="0.2">
      <c r="B659" s="205"/>
      <c r="C659" s="206"/>
      <c r="D659" s="188" t="s">
        <v>158</v>
      </c>
      <c r="E659" s="207" t="s">
        <v>19</v>
      </c>
      <c r="F659" s="208" t="s">
        <v>746</v>
      </c>
      <c r="G659" s="206"/>
      <c r="H659" s="209">
        <v>15.06</v>
      </c>
      <c r="I659" s="210"/>
      <c r="J659" s="206"/>
      <c r="K659" s="206"/>
      <c r="L659" s="211"/>
      <c r="M659" s="212"/>
      <c r="N659" s="213"/>
      <c r="O659" s="213"/>
      <c r="P659" s="213"/>
      <c r="Q659" s="213"/>
      <c r="R659" s="213"/>
      <c r="S659" s="213"/>
      <c r="T659" s="214"/>
      <c r="AT659" s="215" t="s">
        <v>158</v>
      </c>
      <c r="AU659" s="215" t="s">
        <v>82</v>
      </c>
      <c r="AV659" s="14" t="s">
        <v>82</v>
      </c>
      <c r="AW659" s="14" t="s">
        <v>33</v>
      </c>
      <c r="AX659" s="14" t="s">
        <v>72</v>
      </c>
      <c r="AY659" s="215" t="s">
        <v>138</v>
      </c>
    </row>
    <row r="660" spans="1:65" s="14" customFormat="1" x14ac:dyDescent="0.2">
      <c r="B660" s="205"/>
      <c r="C660" s="206"/>
      <c r="D660" s="188" t="s">
        <v>158</v>
      </c>
      <c r="E660" s="207" t="s">
        <v>19</v>
      </c>
      <c r="F660" s="208" t="s">
        <v>747</v>
      </c>
      <c r="G660" s="206"/>
      <c r="H660" s="209">
        <v>2.83</v>
      </c>
      <c r="I660" s="210"/>
      <c r="J660" s="206"/>
      <c r="K660" s="206"/>
      <c r="L660" s="211"/>
      <c r="M660" s="212"/>
      <c r="N660" s="213"/>
      <c r="O660" s="213"/>
      <c r="P660" s="213"/>
      <c r="Q660" s="213"/>
      <c r="R660" s="213"/>
      <c r="S660" s="213"/>
      <c r="T660" s="214"/>
      <c r="AT660" s="215" t="s">
        <v>158</v>
      </c>
      <c r="AU660" s="215" t="s">
        <v>82</v>
      </c>
      <c r="AV660" s="14" t="s">
        <v>82</v>
      </c>
      <c r="AW660" s="14" t="s">
        <v>33</v>
      </c>
      <c r="AX660" s="14" t="s">
        <v>72</v>
      </c>
      <c r="AY660" s="215" t="s">
        <v>138</v>
      </c>
    </row>
    <row r="661" spans="1:65" s="14" customFormat="1" x14ac:dyDescent="0.2">
      <c r="B661" s="205"/>
      <c r="C661" s="206"/>
      <c r="D661" s="188" t="s">
        <v>158</v>
      </c>
      <c r="E661" s="207" t="s">
        <v>19</v>
      </c>
      <c r="F661" s="208" t="s">
        <v>488</v>
      </c>
      <c r="G661" s="206"/>
      <c r="H661" s="209">
        <v>4.96</v>
      </c>
      <c r="I661" s="210"/>
      <c r="J661" s="206"/>
      <c r="K661" s="206"/>
      <c r="L661" s="211"/>
      <c r="M661" s="212"/>
      <c r="N661" s="213"/>
      <c r="O661" s="213"/>
      <c r="P661" s="213"/>
      <c r="Q661" s="213"/>
      <c r="R661" s="213"/>
      <c r="S661" s="213"/>
      <c r="T661" s="214"/>
      <c r="AT661" s="215" t="s">
        <v>158</v>
      </c>
      <c r="AU661" s="215" t="s">
        <v>82</v>
      </c>
      <c r="AV661" s="14" t="s">
        <v>82</v>
      </c>
      <c r="AW661" s="14" t="s">
        <v>33</v>
      </c>
      <c r="AX661" s="14" t="s">
        <v>72</v>
      </c>
      <c r="AY661" s="215" t="s">
        <v>138</v>
      </c>
    </row>
    <row r="662" spans="1:65" s="15" customFormat="1" x14ac:dyDescent="0.2">
      <c r="B662" s="216"/>
      <c r="C662" s="217"/>
      <c r="D662" s="188" t="s">
        <v>158</v>
      </c>
      <c r="E662" s="218" t="s">
        <v>19</v>
      </c>
      <c r="F662" s="219" t="s">
        <v>214</v>
      </c>
      <c r="G662" s="217"/>
      <c r="H662" s="220">
        <v>31.72</v>
      </c>
      <c r="I662" s="221"/>
      <c r="J662" s="217"/>
      <c r="K662" s="217"/>
      <c r="L662" s="222"/>
      <c r="M662" s="223"/>
      <c r="N662" s="224"/>
      <c r="O662" s="224"/>
      <c r="P662" s="224"/>
      <c r="Q662" s="224"/>
      <c r="R662" s="224"/>
      <c r="S662" s="224"/>
      <c r="T662" s="225"/>
      <c r="AT662" s="226" t="s">
        <v>158</v>
      </c>
      <c r="AU662" s="226" t="s">
        <v>82</v>
      </c>
      <c r="AV662" s="15" t="s">
        <v>146</v>
      </c>
      <c r="AW662" s="15" t="s">
        <v>33</v>
      </c>
      <c r="AX662" s="15" t="s">
        <v>80</v>
      </c>
      <c r="AY662" s="226" t="s">
        <v>138</v>
      </c>
    </row>
    <row r="663" spans="1:65" s="2" customFormat="1" ht="24.15" customHeight="1" x14ac:dyDescent="0.2">
      <c r="A663" s="36"/>
      <c r="B663" s="37"/>
      <c r="C663" s="175" t="s">
        <v>748</v>
      </c>
      <c r="D663" s="175" t="s">
        <v>141</v>
      </c>
      <c r="E663" s="176" t="s">
        <v>749</v>
      </c>
      <c r="F663" s="177" t="s">
        <v>750</v>
      </c>
      <c r="G663" s="178" t="s">
        <v>154</v>
      </c>
      <c r="H663" s="179">
        <v>31.72</v>
      </c>
      <c r="I663" s="180">
        <v>390</v>
      </c>
      <c r="J663" s="181">
        <f>ROUND(I663*H663,2)</f>
        <v>12370.8</v>
      </c>
      <c r="K663" s="177" t="s">
        <v>145</v>
      </c>
      <c r="L663" s="41"/>
      <c r="M663" s="182" t="s">
        <v>19</v>
      </c>
      <c r="N663" s="183" t="s">
        <v>43</v>
      </c>
      <c r="O663" s="66"/>
      <c r="P663" s="184">
        <f>O663*H663</f>
        <v>0</v>
      </c>
      <c r="Q663" s="184">
        <v>7.5799999999999999E-3</v>
      </c>
      <c r="R663" s="184">
        <f>Q663*H663</f>
        <v>0.2404376</v>
      </c>
      <c r="S663" s="184">
        <v>0</v>
      </c>
      <c r="T663" s="185">
        <f>S663*H663</f>
        <v>0</v>
      </c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R663" s="186" t="s">
        <v>313</v>
      </c>
      <c r="AT663" s="186" t="s">
        <v>141</v>
      </c>
      <c r="AU663" s="186" t="s">
        <v>82</v>
      </c>
      <c r="AY663" s="19" t="s">
        <v>138</v>
      </c>
      <c r="BE663" s="187">
        <f>IF(N663="základní",J663,0)</f>
        <v>12370.8</v>
      </c>
      <c r="BF663" s="187">
        <f>IF(N663="snížená",J663,0)</f>
        <v>0</v>
      </c>
      <c r="BG663" s="187">
        <f>IF(N663="zákl. přenesená",J663,0)</f>
        <v>0</v>
      </c>
      <c r="BH663" s="187">
        <f>IF(N663="sníž. přenesená",J663,0)</f>
        <v>0</v>
      </c>
      <c r="BI663" s="187">
        <f>IF(N663="nulová",J663,0)</f>
        <v>0</v>
      </c>
      <c r="BJ663" s="19" t="s">
        <v>80</v>
      </c>
      <c r="BK663" s="187">
        <f>ROUND(I663*H663,2)</f>
        <v>12370.8</v>
      </c>
      <c r="BL663" s="19" t="s">
        <v>313</v>
      </c>
      <c r="BM663" s="186" t="s">
        <v>751</v>
      </c>
    </row>
    <row r="664" spans="1:65" s="2" customFormat="1" ht="19.2" x14ac:dyDescent="0.2">
      <c r="A664" s="36"/>
      <c r="B664" s="37"/>
      <c r="C664" s="38"/>
      <c r="D664" s="188" t="s">
        <v>148</v>
      </c>
      <c r="E664" s="38"/>
      <c r="F664" s="189" t="s">
        <v>752</v>
      </c>
      <c r="G664" s="38"/>
      <c r="H664" s="38"/>
      <c r="I664" s="190"/>
      <c r="J664" s="38"/>
      <c r="K664" s="38"/>
      <c r="L664" s="41"/>
      <c r="M664" s="191"/>
      <c r="N664" s="192"/>
      <c r="O664" s="66"/>
      <c r="P664" s="66"/>
      <c r="Q664" s="66"/>
      <c r="R664" s="66"/>
      <c r="S664" s="66"/>
      <c r="T664" s="67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T664" s="19" t="s">
        <v>148</v>
      </c>
      <c r="AU664" s="19" t="s">
        <v>82</v>
      </c>
    </row>
    <row r="665" spans="1:65" s="2" customFormat="1" x14ac:dyDescent="0.2">
      <c r="A665" s="36"/>
      <c r="B665" s="37"/>
      <c r="C665" s="38"/>
      <c r="D665" s="193" t="s">
        <v>150</v>
      </c>
      <c r="E665" s="38"/>
      <c r="F665" s="194" t="s">
        <v>753</v>
      </c>
      <c r="G665" s="38"/>
      <c r="H665" s="38"/>
      <c r="I665" s="190"/>
      <c r="J665" s="38"/>
      <c r="K665" s="38"/>
      <c r="L665" s="41"/>
      <c r="M665" s="191"/>
      <c r="N665" s="192"/>
      <c r="O665" s="66"/>
      <c r="P665" s="66"/>
      <c r="Q665" s="66"/>
      <c r="R665" s="66"/>
      <c r="S665" s="66"/>
      <c r="T665" s="67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T665" s="19" t="s">
        <v>150</v>
      </c>
      <c r="AU665" s="19" t="s">
        <v>82</v>
      </c>
    </row>
    <row r="666" spans="1:65" s="2" customFormat="1" ht="33" customHeight="1" x14ac:dyDescent="0.2">
      <c r="A666" s="36"/>
      <c r="B666" s="37"/>
      <c r="C666" s="175" t="s">
        <v>754</v>
      </c>
      <c r="D666" s="175" t="s">
        <v>141</v>
      </c>
      <c r="E666" s="176" t="s">
        <v>755</v>
      </c>
      <c r="F666" s="177" t="s">
        <v>756</v>
      </c>
      <c r="G666" s="178" t="s">
        <v>757</v>
      </c>
      <c r="H666" s="179">
        <v>6.8</v>
      </c>
      <c r="I666" s="180">
        <v>130</v>
      </c>
      <c r="J666" s="181">
        <f>ROUND(I666*H666,2)</f>
        <v>884</v>
      </c>
      <c r="K666" s="177" t="s">
        <v>145</v>
      </c>
      <c r="L666" s="41"/>
      <c r="M666" s="182" t="s">
        <v>19</v>
      </c>
      <c r="N666" s="183" t="s">
        <v>43</v>
      </c>
      <c r="O666" s="66"/>
      <c r="P666" s="184">
        <f>O666*H666</f>
        <v>0</v>
      </c>
      <c r="Q666" s="184">
        <v>4.2999999999999999E-4</v>
      </c>
      <c r="R666" s="184">
        <f>Q666*H666</f>
        <v>2.9239999999999999E-3</v>
      </c>
      <c r="S666" s="184">
        <v>0</v>
      </c>
      <c r="T666" s="185">
        <f>S666*H666</f>
        <v>0</v>
      </c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R666" s="186" t="s">
        <v>313</v>
      </c>
      <c r="AT666" s="186" t="s">
        <v>141</v>
      </c>
      <c r="AU666" s="186" t="s">
        <v>82</v>
      </c>
      <c r="AY666" s="19" t="s">
        <v>138</v>
      </c>
      <c r="BE666" s="187">
        <f>IF(N666="základní",J666,0)</f>
        <v>884</v>
      </c>
      <c r="BF666" s="187">
        <f>IF(N666="snížená",J666,0)</f>
        <v>0</v>
      </c>
      <c r="BG666" s="187">
        <f>IF(N666="zákl. přenesená",J666,0)</f>
        <v>0</v>
      </c>
      <c r="BH666" s="187">
        <f>IF(N666="sníž. přenesená",J666,0)</f>
        <v>0</v>
      </c>
      <c r="BI666" s="187">
        <f>IF(N666="nulová",J666,0)</f>
        <v>0</v>
      </c>
      <c r="BJ666" s="19" t="s">
        <v>80</v>
      </c>
      <c r="BK666" s="187">
        <f>ROUND(I666*H666,2)</f>
        <v>884</v>
      </c>
      <c r="BL666" s="19" t="s">
        <v>313</v>
      </c>
      <c r="BM666" s="186" t="s">
        <v>758</v>
      </c>
    </row>
    <row r="667" spans="1:65" s="2" customFormat="1" ht="19.2" x14ac:dyDescent="0.2">
      <c r="A667" s="36"/>
      <c r="B667" s="37"/>
      <c r="C667" s="38"/>
      <c r="D667" s="188" t="s">
        <v>148</v>
      </c>
      <c r="E667" s="38"/>
      <c r="F667" s="189" t="s">
        <v>759</v>
      </c>
      <c r="G667" s="38"/>
      <c r="H667" s="38"/>
      <c r="I667" s="190"/>
      <c r="J667" s="38"/>
      <c r="K667" s="38"/>
      <c r="L667" s="41"/>
      <c r="M667" s="191"/>
      <c r="N667" s="192"/>
      <c r="O667" s="66"/>
      <c r="P667" s="66"/>
      <c r="Q667" s="66"/>
      <c r="R667" s="66"/>
      <c r="S667" s="66"/>
      <c r="T667" s="67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T667" s="19" t="s">
        <v>148</v>
      </c>
      <c r="AU667" s="19" t="s">
        <v>82</v>
      </c>
    </row>
    <row r="668" spans="1:65" s="2" customFormat="1" x14ac:dyDescent="0.2">
      <c r="A668" s="36"/>
      <c r="B668" s="37"/>
      <c r="C668" s="38"/>
      <c r="D668" s="193" t="s">
        <v>150</v>
      </c>
      <c r="E668" s="38"/>
      <c r="F668" s="194" t="s">
        <v>760</v>
      </c>
      <c r="G668" s="38"/>
      <c r="H668" s="38"/>
      <c r="I668" s="190"/>
      <c r="J668" s="38"/>
      <c r="K668" s="38"/>
      <c r="L668" s="41"/>
      <c r="M668" s="191"/>
      <c r="N668" s="192"/>
      <c r="O668" s="66"/>
      <c r="P668" s="66"/>
      <c r="Q668" s="66"/>
      <c r="R668" s="66"/>
      <c r="S668" s="66"/>
      <c r="T668" s="67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T668" s="19" t="s">
        <v>150</v>
      </c>
      <c r="AU668" s="19" t="s">
        <v>82</v>
      </c>
    </row>
    <row r="669" spans="1:65" s="14" customFormat="1" x14ac:dyDescent="0.2">
      <c r="B669" s="205"/>
      <c r="C669" s="206"/>
      <c r="D669" s="188" t="s">
        <v>158</v>
      </c>
      <c r="E669" s="207" t="s">
        <v>19</v>
      </c>
      <c r="F669" s="208" t="s">
        <v>761</v>
      </c>
      <c r="G669" s="206"/>
      <c r="H669" s="209">
        <v>6.8</v>
      </c>
      <c r="I669" s="210"/>
      <c r="J669" s="206"/>
      <c r="K669" s="206"/>
      <c r="L669" s="211"/>
      <c r="M669" s="212"/>
      <c r="N669" s="213"/>
      <c r="O669" s="213"/>
      <c r="P669" s="213"/>
      <c r="Q669" s="213"/>
      <c r="R669" s="213"/>
      <c r="S669" s="213"/>
      <c r="T669" s="214"/>
      <c r="AT669" s="215" t="s">
        <v>158</v>
      </c>
      <c r="AU669" s="215" t="s">
        <v>82</v>
      </c>
      <c r="AV669" s="14" t="s">
        <v>82</v>
      </c>
      <c r="AW669" s="14" t="s">
        <v>33</v>
      </c>
      <c r="AX669" s="14" t="s">
        <v>80</v>
      </c>
      <c r="AY669" s="215" t="s">
        <v>138</v>
      </c>
    </row>
    <row r="670" spans="1:65" s="2" customFormat="1" ht="24.15" customHeight="1" x14ac:dyDescent="0.2">
      <c r="A670" s="36"/>
      <c r="B670" s="37"/>
      <c r="C670" s="227" t="s">
        <v>762</v>
      </c>
      <c r="D670" s="227" t="s">
        <v>302</v>
      </c>
      <c r="E670" s="228" t="s">
        <v>763</v>
      </c>
      <c r="F670" s="229" t="s">
        <v>764</v>
      </c>
      <c r="G670" s="230" t="s">
        <v>757</v>
      </c>
      <c r="H670" s="231">
        <v>7.48</v>
      </c>
      <c r="I670" s="232">
        <v>490</v>
      </c>
      <c r="J670" s="233">
        <f>ROUND(I670*H670,2)</f>
        <v>3665.2</v>
      </c>
      <c r="K670" s="229" t="s">
        <v>145</v>
      </c>
      <c r="L670" s="234"/>
      <c r="M670" s="235" t="s">
        <v>19</v>
      </c>
      <c r="N670" s="236" t="s">
        <v>43</v>
      </c>
      <c r="O670" s="66"/>
      <c r="P670" s="184">
        <f>O670*H670</f>
        <v>0</v>
      </c>
      <c r="Q670" s="184">
        <v>1.98E-3</v>
      </c>
      <c r="R670" s="184">
        <f>Q670*H670</f>
        <v>1.4810400000000001E-2</v>
      </c>
      <c r="S670" s="184">
        <v>0</v>
      </c>
      <c r="T670" s="185">
        <f>S670*H670</f>
        <v>0</v>
      </c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R670" s="186" t="s">
        <v>428</v>
      </c>
      <c r="AT670" s="186" t="s">
        <v>302</v>
      </c>
      <c r="AU670" s="186" t="s">
        <v>82</v>
      </c>
      <c r="AY670" s="19" t="s">
        <v>138</v>
      </c>
      <c r="BE670" s="187">
        <f>IF(N670="základní",J670,0)</f>
        <v>3665.2</v>
      </c>
      <c r="BF670" s="187">
        <f>IF(N670="snížená",J670,0)</f>
        <v>0</v>
      </c>
      <c r="BG670" s="187">
        <f>IF(N670="zákl. přenesená",J670,0)</f>
        <v>0</v>
      </c>
      <c r="BH670" s="187">
        <f>IF(N670="sníž. přenesená",J670,0)</f>
        <v>0</v>
      </c>
      <c r="BI670" s="187">
        <f>IF(N670="nulová",J670,0)</f>
        <v>0</v>
      </c>
      <c r="BJ670" s="19" t="s">
        <v>80</v>
      </c>
      <c r="BK670" s="187">
        <f>ROUND(I670*H670,2)</f>
        <v>3665.2</v>
      </c>
      <c r="BL670" s="19" t="s">
        <v>313</v>
      </c>
      <c r="BM670" s="186" t="s">
        <v>765</v>
      </c>
    </row>
    <row r="671" spans="1:65" s="2" customFormat="1" ht="19.2" x14ac:dyDescent="0.2">
      <c r="A671" s="36"/>
      <c r="B671" s="37"/>
      <c r="C671" s="38"/>
      <c r="D671" s="188" t="s">
        <v>148</v>
      </c>
      <c r="E671" s="38"/>
      <c r="F671" s="189" t="s">
        <v>764</v>
      </c>
      <c r="G671" s="38"/>
      <c r="H671" s="38"/>
      <c r="I671" s="190"/>
      <c r="J671" s="38"/>
      <c r="K671" s="38"/>
      <c r="L671" s="41"/>
      <c r="M671" s="191"/>
      <c r="N671" s="192"/>
      <c r="O671" s="66"/>
      <c r="P671" s="66"/>
      <c r="Q671" s="66"/>
      <c r="R671" s="66"/>
      <c r="S671" s="66"/>
      <c r="T671" s="67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T671" s="19" t="s">
        <v>148</v>
      </c>
      <c r="AU671" s="19" t="s">
        <v>82</v>
      </c>
    </row>
    <row r="672" spans="1:65" s="14" customFormat="1" x14ac:dyDescent="0.2">
      <c r="B672" s="205"/>
      <c r="C672" s="206"/>
      <c r="D672" s="188" t="s">
        <v>158</v>
      </c>
      <c r="E672" s="206"/>
      <c r="F672" s="208" t="s">
        <v>766</v>
      </c>
      <c r="G672" s="206"/>
      <c r="H672" s="209">
        <v>7.48</v>
      </c>
      <c r="I672" s="210"/>
      <c r="J672" s="206"/>
      <c r="K672" s="206"/>
      <c r="L672" s="211"/>
      <c r="M672" s="212"/>
      <c r="N672" s="213"/>
      <c r="O672" s="213"/>
      <c r="P672" s="213"/>
      <c r="Q672" s="213"/>
      <c r="R672" s="213"/>
      <c r="S672" s="213"/>
      <c r="T672" s="214"/>
      <c r="AT672" s="215" t="s">
        <v>158</v>
      </c>
      <c r="AU672" s="215" t="s">
        <v>82</v>
      </c>
      <c r="AV672" s="14" t="s">
        <v>82</v>
      </c>
      <c r="AW672" s="14" t="s">
        <v>4</v>
      </c>
      <c r="AX672" s="14" t="s">
        <v>80</v>
      </c>
      <c r="AY672" s="215" t="s">
        <v>138</v>
      </c>
    </row>
    <row r="673" spans="1:65" s="2" customFormat="1" ht="16.5" customHeight="1" x14ac:dyDescent="0.2">
      <c r="A673" s="36"/>
      <c r="B673" s="37"/>
      <c r="C673" s="175" t="s">
        <v>767</v>
      </c>
      <c r="D673" s="175" t="s">
        <v>141</v>
      </c>
      <c r="E673" s="176" t="s">
        <v>768</v>
      </c>
      <c r="F673" s="177" t="s">
        <v>769</v>
      </c>
      <c r="G673" s="178" t="s">
        <v>154</v>
      </c>
      <c r="H673" s="179">
        <v>31.72</v>
      </c>
      <c r="I673" s="180">
        <v>107</v>
      </c>
      <c r="J673" s="181">
        <f>ROUND(I673*H673,2)</f>
        <v>3394.04</v>
      </c>
      <c r="K673" s="177" t="s">
        <v>145</v>
      </c>
      <c r="L673" s="41"/>
      <c r="M673" s="182" t="s">
        <v>19</v>
      </c>
      <c r="N673" s="183" t="s">
        <v>43</v>
      </c>
      <c r="O673" s="66"/>
      <c r="P673" s="184">
        <f>O673*H673</f>
        <v>0</v>
      </c>
      <c r="Q673" s="184">
        <v>0</v>
      </c>
      <c r="R673" s="184">
        <f>Q673*H673</f>
        <v>0</v>
      </c>
      <c r="S673" s="184">
        <v>3.5299999999999998E-2</v>
      </c>
      <c r="T673" s="185">
        <f>S673*H673</f>
        <v>1.1197159999999999</v>
      </c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R673" s="186" t="s">
        <v>313</v>
      </c>
      <c r="AT673" s="186" t="s">
        <v>141</v>
      </c>
      <c r="AU673" s="186" t="s">
        <v>82</v>
      </c>
      <c r="AY673" s="19" t="s">
        <v>138</v>
      </c>
      <c r="BE673" s="187">
        <f>IF(N673="základní",J673,0)</f>
        <v>3394.04</v>
      </c>
      <c r="BF673" s="187">
        <f>IF(N673="snížená",J673,0)</f>
        <v>0</v>
      </c>
      <c r="BG673" s="187">
        <f>IF(N673="zákl. přenesená",J673,0)</f>
        <v>0</v>
      </c>
      <c r="BH673" s="187">
        <f>IF(N673="sníž. přenesená",J673,0)</f>
        <v>0</v>
      </c>
      <c r="BI673" s="187">
        <f>IF(N673="nulová",J673,0)</f>
        <v>0</v>
      </c>
      <c r="BJ673" s="19" t="s">
        <v>80</v>
      </c>
      <c r="BK673" s="187">
        <f>ROUND(I673*H673,2)</f>
        <v>3394.04</v>
      </c>
      <c r="BL673" s="19" t="s">
        <v>313</v>
      </c>
      <c r="BM673" s="186" t="s">
        <v>770</v>
      </c>
    </row>
    <row r="674" spans="1:65" s="2" customFormat="1" x14ac:dyDescent="0.2">
      <c r="A674" s="36"/>
      <c r="B674" s="37"/>
      <c r="C674" s="38"/>
      <c r="D674" s="188" t="s">
        <v>148</v>
      </c>
      <c r="E674" s="38"/>
      <c r="F674" s="189" t="s">
        <v>769</v>
      </c>
      <c r="G674" s="38"/>
      <c r="H674" s="38"/>
      <c r="I674" s="190"/>
      <c r="J674" s="38"/>
      <c r="K674" s="38"/>
      <c r="L674" s="41"/>
      <c r="M674" s="191"/>
      <c r="N674" s="192"/>
      <c r="O674" s="66"/>
      <c r="P674" s="66"/>
      <c r="Q674" s="66"/>
      <c r="R674" s="66"/>
      <c r="S674" s="66"/>
      <c r="T674" s="67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T674" s="19" t="s">
        <v>148</v>
      </c>
      <c r="AU674" s="19" t="s">
        <v>82</v>
      </c>
    </row>
    <row r="675" spans="1:65" s="2" customFormat="1" x14ac:dyDescent="0.2">
      <c r="A675" s="36"/>
      <c r="B675" s="37"/>
      <c r="C675" s="38"/>
      <c r="D675" s="193" t="s">
        <v>150</v>
      </c>
      <c r="E675" s="38"/>
      <c r="F675" s="194" t="s">
        <v>771</v>
      </c>
      <c r="G675" s="38"/>
      <c r="H675" s="38"/>
      <c r="I675" s="190"/>
      <c r="J675" s="38"/>
      <c r="K675" s="38"/>
      <c r="L675" s="41"/>
      <c r="M675" s="191"/>
      <c r="N675" s="192"/>
      <c r="O675" s="66"/>
      <c r="P675" s="66"/>
      <c r="Q675" s="66"/>
      <c r="R675" s="66"/>
      <c r="S675" s="66"/>
      <c r="T675" s="67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T675" s="19" t="s">
        <v>150</v>
      </c>
      <c r="AU675" s="19" t="s">
        <v>82</v>
      </c>
    </row>
    <row r="676" spans="1:65" s="13" customFormat="1" x14ac:dyDescent="0.2">
      <c r="B676" s="195"/>
      <c r="C676" s="196"/>
      <c r="D676" s="188" t="s">
        <v>158</v>
      </c>
      <c r="E676" s="197" t="s">
        <v>19</v>
      </c>
      <c r="F676" s="198" t="s">
        <v>772</v>
      </c>
      <c r="G676" s="196"/>
      <c r="H676" s="197" t="s">
        <v>19</v>
      </c>
      <c r="I676" s="199"/>
      <c r="J676" s="196"/>
      <c r="K676" s="196"/>
      <c r="L676" s="200"/>
      <c r="M676" s="201"/>
      <c r="N676" s="202"/>
      <c r="O676" s="202"/>
      <c r="P676" s="202"/>
      <c r="Q676" s="202"/>
      <c r="R676" s="202"/>
      <c r="S676" s="202"/>
      <c r="T676" s="203"/>
      <c r="AT676" s="204" t="s">
        <v>158</v>
      </c>
      <c r="AU676" s="204" t="s">
        <v>82</v>
      </c>
      <c r="AV676" s="13" t="s">
        <v>80</v>
      </c>
      <c r="AW676" s="13" t="s">
        <v>33</v>
      </c>
      <c r="AX676" s="13" t="s">
        <v>72</v>
      </c>
      <c r="AY676" s="204" t="s">
        <v>138</v>
      </c>
    </row>
    <row r="677" spans="1:65" s="13" customFormat="1" x14ac:dyDescent="0.2">
      <c r="B677" s="195"/>
      <c r="C677" s="196"/>
      <c r="D677" s="188" t="s">
        <v>158</v>
      </c>
      <c r="E677" s="197" t="s">
        <v>19</v>
      </c>
      <c r="F677" s="198" t="s">
        <v>435</v>
      </c>
      <c r="G677" s="196"/>
      <c r="H677" s="197" t="s">
        <v>19</v>
      </c>
      <c r="I677" s="199"/>
      <c r="J677" s="196"/>
      <c r="K677" s="196"/>
      <c r="L677" s="200"/>
      <c r="M677" s="201"/>
      <c r="N677" s="202"/>
      <c r="O677" s="202"/>
      <c r="P677" s="202"/>
      <c r="Q677" s="202"/>
      <c r="R677" s="202"/>
      <c r="S677" s="202"/>
      <c r="T677" s="203"/>
      <c r="AT677" s="204" t="s">
        <v>158</v>
      </c>
      <c r="AU677" s="204" t="s">
        <v>82</v>
      </c>
      <c r="AV677" s="13" t="s">
        <v>80</v>
      </c>
      <c r="AW677" s="13" t="s">
        <v>33</v>
      </c>
      <c r="AX677" s="13" t="s">
        <v>72</v>
      </c>
      <c r="AY677" s="204" t="s">
        <v>138</v>
      </c>
    </row>
    <row r="678" spans="1:65" s="14" customFormat="1" x14ac:dyDescent="0.2">
      <c r="B678" s="205"/>
      <c r="C678" s="206"/>
      <c r="D678" s="188" t="s">
        <v>158</v>
      </c>
      <c r="E678" s="207" t="s">
        <v>19</v>
      </c>
      <c r="F678" s="208" t="s">
        <v>745</v>
      </c>
      <c r="G678" s="206"/>
      <c r="H678" s="209">
        <v>5.76</v>
      </c>
      <c r="I678" s="210"/>
      <c r="J678" s="206"/>
      <c r="K678" s="206"/>
      <c r="L678" s="211"/>
      <c r="M678" s="212"/>
      <c r="N678" s="213"/>
      <c r="O678" s="213"/>
      <c r="P678" s="213"/>
      <c r="Q678" s="213"/>
      <c r="R678" s="213"/>
      <c r="S678" s="213"/>
      <c r="T678" s="214"/>
      <c r="AT678" s="215" t="s">
        <v>158</v>
      </c>
      <c r="AU678" s="215" t="s">
        <v>82</v>
      </c>
      <c r="AV678" s="14" t="s">
        <v>82</v>
      </c>
      <c r="AW678" s="14" t="s">
        <v>33</v>
      </c>
      <c r="AX678" s="14" t="s">
        <v>72</v>
      </c>
      <c r="AY678" s="215" t="s">
        <v>138</v>
      </c>
    </row>
    <row r="679" spans="1:65" s="14" customFormat="1" x14ac:dyDescent="0.2">
      <c r="B679" s="205"/>
      <c r="C679" s="206"/>
      <c r="D679" s="188" t="s">
        <v>158</v>
      </c>
      <c r="E679" s="207" t="s">
        <v>19</v>
      </c>
      <c r="F679" s="208" t="s">
        <v>478</v>
      </c>
      <c r="G679" s="206"/>
      <c r="H679" s="209">
        <v>3.11</v>
      </c>
      <c r="I679" s="210"/>
      <c r="J679" s="206"/>
      <c r="K679" s="206"/>
      <c r="L679" s="211"/>
      <c r="M679" s="212"/>
      <c r="N679" s="213"/>
      <c r="O679" s="213"/>
      <c r="P679" s="213"/>
      <c r="Q679" s="213"/>
      <c r="R679" s="213"/>
      <c r="S679" s="213"/>
      <c r="T679" s="214"/>
      <c r="AT679" s="215" t="s">
        <v>158</v>
      </c>
      <c r="AU679" s="215" t="s">
        <v>82</v>
      </c>
      <c r="AV679" s="14" t="s">
        <v>82</v>
      </c>
      <c r="AW679" s="14" t="s">
        <v>33</v>
      </c>
      <c r="AX679" s="14" t="s">
        <v>72</v>
      </c>
      <c r="AY679" s="215" t="s">
        <v>138</v>
      </c>
    </row>
    <row r="680" spans="1:65" s="13" customFormat="1" x14ac:dyDescent="0.2">
      <c r="B680" s="195"/>
      <c r="C680" s="196"/>
      <c r="D680" s="188" t="s">
        <v>158</v>
      </c>
      <c r="E680" s="197" t="s">
        <v>19</v>
      </c>
      <c r="F680" s="198" t="s">
        <v>299</v>
      </c>
      <c r="G680" s="196"/>
      <c r="H680" s="197" t="s">
        <v>19</v>
      </c>
      <c r="I680" s="199"/>
      <c r="J680" s="196"/>
      <c r="K680" s="196"/>
      <c r="L680" s="200"/>
      <c r="M680" s="201"/>
      <c r="N680" s="202"/>
      <c r="O680" s="202"/>
      <c r="P680" s="202"/>
      <c r="Q680" s="202"/>
      <c r="R680" s="202"/>
      <c r="S680" s="202"/>
      <c r="T680" s="203"/>
      <c r="AT680" s="204" t="s">
        <v>158</v>
      </c>
      <c r="AU680" s="204" t="s">
        <v>82</v>
      </c>
      <c r="AV680" s="13" t="s">
        <v>80</v>
      </c>
      <c r="AW680" s="13" t="s">
        <v>33</v>
      </c>
      <c r="AX680" s="13" t="s">
        <v>72</v>
      </c>
      <c r="AY680" s="204" t="s">
        <v>138</v>
      </c>
    </row>
    <row r="681" spans="1:65" s="14" customFormat="1" x14ac:dyDescent="0.2">
      <c r="B681" s="205"/>
      <c r="C681" s="206"/>
      <c r="D681" s="188" t="s">
        <v>158</v>
      </c>
      <c r="E681" s="207" t="s">
        <v>19</v>
      </c>
      <c r="F681" s="208" t="s">
        <v>746</v>
      </c>
      <c r="G681" s="206"/>
      <c r="H681" s="209">
        <v>15.06</v>
      </c>
      <c r="I681" s="210"/>
      <c r="J681" s="206"/>
      <c r="K681" s="206"/>
      <c r="L681" s="211"/>
      <c r="M681" s="212"/>
      <c r="N681" s="213"/>
      <c r="O681" s="213"/>
      <c r="P681" s="213"/>
      <c r="Q681" s="213"/>
      <c r="R681" s="213"/>
      <c r="S681" s="213"/>
      <c r="T681" s="214"/>
      <c r="AT681" s="215" t="s">
        <v>158</v>
      </c>
      <c r="AU681" s="215" t="s">
        <v>82</v>
      </c>
      <c r="AV681" s="14" t="s">
        <v>82</v>
      </c>
      <c r="AW681" s="14" t="s">
        <v>33</v>
      </c>
      <c r="AX681" s="14" t="s">
        <v>72</v>
      </c>
      <c r="AY681" s="215" t="s">
        <v>138</v>
      </c>
    </row>
    <row r="682" spans="1:65" s="14" customFormat="1" x14ac:dyDescent="0.2">
      <c r="B682" s="205"/>
      <c r="C682" s="206"/>
      <c r="D682" s="188" t="s">
        <v>158</v>
      </c>
      <c r="E682" s="207" t="s">
        <v>19</v>
      </c>
      <c r="F682" s="208" t="s">
        <v>747</v>
      </c>
      <c r="G682" s="206"/>
      <c r="H682" s="209">
        <v>2.83</v>
      </c>
      <c r="I682" s="210"/>
      <c r="J682" s="206"/>
      <c r="K682" s="206"/>
      <c r="L682" s="211"/>
      <c r="M682" s="212"/>
      <c r="N682" s="213"/>
      <c r="O682" s="213"/>
      <c r="P682" s="213"/>
      <c r="Q682" s="213"/>
      <c r="R682" s="213"/>
      <c r="S682" s="213"/>
      <c r="T682" s="214"/>
      <c r="AT682" s="215" t="s">
        <v>158</v>
      </c>
      <c r="AU682" s="215" t="s">
        <v>82</v>
      </c>
      <c r="AV682" s="14" t="s">
        <v>82</v>
      </c>
      <c r="AW682" s="14" t="s">
        <v>33</v>
      </c>
      <c r="AX682" s="14" t="s">
        <v>72</v>
      </c>
      <c r="AY682" s="215" t="s">
        <v>138</v>
      </c>
    </row>
    <row r="683" spans="1:65" s="14" customFormat="1" x14ac:dyDescent="0.2">
      <c r="B683" s="205"/>
      <c r="C683" s="206"/>
      <c r="D683" s="188" t="s">
        <v>158</v>
      </c>
      <c r="E683" s="207" t="s">
        <v>19</v>
      </c>
      <c r="F683" s="208" t="s">
        <v>488</v>
      </c>
      <c r="G683" s="206"/>
      <c r="H683" s="209">
        <v>4.96</v>
      </c>
      <c r="I683" s="210"/>
      <c r="J683" s="206"/>
      <c r="K683" s="206"/>
      <c r="L683" s="211"/>
      <c r="M683" s="212"/>
      <c r="N683" s="213"/>
      <c r="O683" s="213"/>
      <c r="P683" s="213"/>
      <c r="Q683" s="213"/>
      <c r="R683" s="213"/>
      <c r="S683" s="213"/>
      <c r="T683" s="214"/>
      <c r="AT683" s="215" t="s">
        <v>158</v>
      </c>
      <c r="AU683" s="215" t="s">
        <v>82</v>
      </c>
      <c r="AV683" s="14" t="s">
        <v>82</v>
      </c>
      <c r="AW683" s="14" t="s">
        <v>33</v>
      </c>
      <c r="AX683" s="14" t="s">
        <v>72</v>
      </c>
      <c r="AY683" s="215" t="s">
        <v>138</v>
      </c>
    </row>
    <row r="684" spans="1:65" s="15" customFormat="1" x14ac:dyDescent="0.2">
      <c r="B684" s="216"/>
      <c r="C684" s="217"/>
      <c r="D684" s="188" t="s">
        <v>158</v>
      </c>
      <c r="E684" s="218" t="s">
        <v>19</v>
      </c>
      <c r="F684" s="219" t="s">
        <v>214</v>
      </c>
      <c r="G684" s="217"/>
      <c r="H684" s="220">
        <v>31.72</v>
      </c>
      <c r="I684" s="221"/>
      <c r="J684" s="217"/>
      <c r="K684" s="217"/>
      <c r="L684" s="222"/>
      <c r="M684" s="223"/>
      <c r="N684" s="224"/>
      <c r="O684" s="224"/>
      <c r="P684" s="224"/>
      <c r="Q684" s="224"/>
      <c r="R684" s="224"/>
      <c r="S684" s="224"/>
      <c r="T684" s="225"/>
      <c r="AT684" s="226" t="s">
        <v>158</v>
      </c>
      <c r="AU684" s="226" t="s">
        <v>82</v>
      </c>
      <c r="AV684" s="15" t="s">
        <v>146</v>
      </c>
      <c r="AW684" s="15" t="s">
        <v>33</v>
      </c>
      <c r="AX684" s="15" t="s">
        <v>80</v>
      </c>
      <c r="AY684" s="226" t="s">
        <v>138</v>
      </c>
    </row>
    <row r="685" spans="1:65" s="2" customFormat="1" ht="33" customHeight="1" x14ac:dyDescent="0.2">
      <c r="A685" s="36"/>
      <c r="B685" s="37"/>
      <c r="C685" s="175" t="s">
        <v>773</v>
      </c>
      <c r="D685" s="175" t="s">
        <v>141</v>
      </c>
      <c r="E685" s="176" t="s">
        <v>774</v>
      </c>
      <c r="F685" s="177" t="s">
        <v>775</v>
      </c>
      <c r="G685" s="178" t="s">
        <v>154</v>
      </c>
      <c r="H685" s="179">
        <v>31.72</v>
      </c>
      <c r="I685" s="180">
        <v>670</v>
      </c>
      <c r="J685" s="181">
        <f>ROUND(I685*H685,2)</f>
        <v>21252.400000000001</v>
      </c>
      <c r="K685" s="177" t="s">
        <v>145</v>
      </c>
      <c r="L685" s="41"/>
      <c r="M685" s="182" t="s">
        <v>19</v>
      </c>
      <c r="N685" s="183" t="s">
        <v>43</v>
      </c>
      <c r="O685" s="66"/>
      <c r="P685" s="184">
        <f>O685*H685</f>
        <v>0</v>
      </c>
      <c r="Q685" s="184">
        <v>6.0000000000000001E-3</v>
      </c>
      <c r="R685" s="184">
        <f>Q685*H685</f>
        <v>0.19031999999999999</v>
      </c>
      <c r="S685" s="184">
        <v>0</v>
      </c>
      <c r="T685" s="185">
        <f>S685*H685</f>
        <v>0</v>
      </c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R685" s="186" t="s">
        <v>313</v>
      </c>
      <c r="AT685" s="186" t="s">
        <v>141</v>
      </c>
      <c r="AU685" s="186" t="s">
        <v>82</v>
      </c>
      <c r="AY685" s="19" t="s">
        <v>138</v>
      </c>
      <c r="BE685" s="187">
        <f>IF(N685="základní",J685,0)</f>
        <v>21252.400000000001</v>
      </c>
      <c r="BF685" s="187">
        <f>IF(N685="snížená",J685,0)</f>
        <v>0</v>
      </c>
      <c r="BG685" s="187">
        <f>IF(N685="zákl. přenesená",J685,0)</f>
        <v>0</v>
      </c>
      <c r="BH685" s="187">
        <f>IF(N685="sníž. přenesená",J685,0)</f>
        <v>0</v>
      </c>
      <c r="BI685" s="187">
        <f>IF(N685="nulová",J685,0)</f>
        <v>0</v>
      </c>
      <c r="BJ685" s="19" t="s">
        <v>80</v>
      </c>
      <c r="BK685" s="187">
        <f>ROUND(I685*H685,2)</f>
        <v>21252.400000000001</v>
      </c>
      <c r="BL685" s="19" t="s">
        <v>313</v>
      </c>
      <c r="BM685" s="186" t="s">
        <v>776</v>
      </c>
    </row>
    <row r="686" spans="1:65" s="2" customFormat="1" ht="28.8" x14ac:dyDescent="0.2">
      <c r="A686" s="36"/>
      <c r="B686" s="37"/>
      <c r="C686" s="38"/>
      <c r="D686" s="188" t="s">
        <v>148</v>
      </c>
      <c r="E686" s="38"/>
      <c r="F686" s="189" t="s">
        <v>777</v>
      </c>
      <c r="G686" s="38"/>
      <c r="H686" s="38"/>
      <c r="I686" s="190"/>
      <c r="J686" s="38"/>
      <c r="K686" s="38"/>
      <c r="L686" s="41"/>
      <c r="M686" s="191"/>
      <c r="N686" s="192"/>
      <c r="O686" s="66"/>
      <c r="P686" s="66"/>
      <c r="Q686" s="66"/>
      <c r="R686" s="66"/>
      <c r="S686" s="66"/>
      <c r="T686" s="67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T686" s="19" t="s">
        <v>148</v>
      </c>
      <c r="AU686" s="19" t="s">
        <v>82</v>
      </c>
    </row>
    <row r="687" spans="1:65" s="2" customFormat="1" x14ac:dyDescent="0.2">
      <c r="A687" s="36"/>
      <c r="B687" s="37"/>
      <c r="C687" s="38"/>
      <c r="D687" s="193" t="s">
        <v>150</v>
      </c>
      <c r="E687" s="38"/>
      <c r="F687" s="194" t="s">
        <v>778</v>
      </c>
      <c r="G687" s="38"/>
      <c r="H687" s="38"/>
      <c r="I687" s="190"/>
      <c r="J687" s="38"/>
      <c r="K687" s="38"/>
      <c r="L687" s="41"/>
      <c r="M687" s="191"/>
      <c r="N687" s="192"/>
      <c r="O687" s="66"/>
      <c r="P687" s="66"/>
      <c r="Q687" s="66"/>
      <c r="R687" s="66"/>
      <c r="S687" s="66"/>
      <c r="T687" s="67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T687" s="19" t="s">
        <v>150</v>
      </c>
      <c r="AU687" s="19" t="s">
        <v>82</v>
      </c>
    </row>
    <row r="688" spans="1:65" s="13" customFormat="1" x14ac:dyDescent="0.2">
      <c r="B688" s="195"/>
      <c r="C688" s="196"/>
      <c r="D688" s="188" t="s">
        <v>158</v>
      </c>
      <c r="E688" s="197" t="s">
        <v>19</v>
      </c>
      <c r="F688" s="198" t="s">
        <v>772</v>
      </c>
      <c r="G688" s="196"/>
      <c r="H688" s="197" t="s">
        <v>19</v>
      </c>
      <c r="I688" s="199"/>
      <c r="J688" s="196"/>
      <c r="K688" s="196"/>
      <c r="L688" s="200"/>
      <c r="M688" s="201"/>
      <c r="N688" s="202"/>
      <c r="O688" s="202"/>
      <c r="P688" s="202"/>
      <c r="Q688" s="202"/>
      <c r="R688" s="202"/>
      <c r="S688" s="202"/>
      <c r="T688" s="203"/>
      <c r="AT688" s="204" t="s">
        <v>158</v>
      </c>
      <c r="AU688" s="204" t="s">
        <v>82</v>
      </c>
      <c r="AV688" s="13" t="s">
        <v>80</v>
      </c>
      <c r="AW688" s="13" t="s">
        <v>33</v>
      </c>
      <c r="AX688" s="13" t="s">
        <v>72</v>
      </c>
      <c r="AY688" s="204" t="s">
        <v>138</v>
      </c>
    </row>
    <row r="689" spans="1:65" s="13" customFormat="1" x14ac:dyDescent="0.2">
      <c r="B689" s="195"/>
      <c r="C689" s="196"/>
      <c r="D689" s="188" t="s">
        <v>158</v>
      </c>
      <c r="E689" s="197" t="s">
        <v>19</v>
      </c>
      <c r="F689" s="198" t="s">
        <v>435</v>
      </c>
      <c r="G689" s="196"/>
      <c r="H689" s="197" t="s">
        <v>19</v>
      </c>
      <c r="I689" s="199"/>
      <c r="J689" s="196"/>
      <c r="K689" s="196"/>
      <c r="L689" s="200"/>
      <c r="M689" s="201"/>
      <c r="N689" s="202"/>
      <c r="O689" s="202"/>
      <c r="P689" s="202"/>
      <c r="Q689" s="202"/>
      <c r="R689" s="202"/>
      <c r="S689" s="202"/>
      <c r="T689" s="203"/>
      <c r="AT689" s="204" t="s">
        <v>158</v>
      </c>
      <c r="AU689" s="204" t="s">
        <v>82</v>
      </c>
      <c r="AV689" s="13" t="s">
        <v>80</v>
      </c>
      <c r="AW689" s="13" t="s">
        <v>33</v>
      </c>
      <c r="AX689" s="13" t="s">
        <v>72</v>
      </c>
      <c r="AY689" s="204" t="s">
        <v>138</v>
      </c>
    </row>
    <row r="690" spans="1:65" s="14" customFormat="1" x14ac:dyDescent="0.2">
      <c r="B690" s="205"/>
      <c r="C690" s="206"/>
      <c r="D690" s="188" t="s">
        <v>158</v>
      </c>
      <c r="E690" s="207" t="s">
        <v>19</v>
      </c>
      <c r="F690" s="208" t="s">
        <v>745</v>
      </c>
      <c r="G690" s="206"/>
      <c r="H690" s="209">
        <v>5.76</v>
      </c>
      <c r="I690" s="210"/>
      <c r="J690" s="206"/>
      <c r="K690" s="206"/>
      <c r="L690" s="211"/>
      <c r="M690" s="212"/>
      <c r="N690" s="213"/>
      <c r="O690" s="213"/>
      <c r="P690" s="213"/>
      <c r="Q690" s="213"/>
      <c r="R690" s="213"/>
      <c r="S690" s="213"/>
      <c r="T690" s="214"/>
      <c r="AT690" s="215" t="s">
        <v>158</v>
      </c>
      <c r="AU690" s="215" t="s">
        <v>82</v>
      </c>
      <c r="AV690" s="14" t="s">
        <v>82</v>
      </c>
      <c r="AW690" s="14" t="s">
        <v>33</v>
      </c>
      <c r="AX690" s="14" t="s">
        <v>72</v>
      </c>
      <c r="AY690" s="215" t="s">
        <v>138</v>
      </c>
    </row>
    <row r="691" spans="1:65" s="14" customFormat="1" x14ac:dyDescent="0.2">
      <c r="B691" s="205"/>
      <c r="C691" s="206"/>
      <c r="D691" s="188" t="s">
        <v>158</v>
      </c>
      <c r="E691" s="207" t="s">
        <v>19</v>
      </c>
      <c r="F691" s="208" t="s">
        <v>478</v>
      </c>
      <c r="G691" s="206"/>
      <c r="H691" s="209">
        <v>3.11</v>
      </c>
      <c r="I691" s="210"/>
      <c r="J691" s="206"/>
      <c r="K691" s="206"/>
      <c r="L691" s="211"/>
      <c r="M691" s="212"/>
      <c r="N691" s="213"/>
      <c r="O691" s="213"/>
      <c r="P691" s="213"/>
      <c r="Q691" s="213"/>
      <c r="R691" s="213"/>
      <c r="S691" s="213"/>
      <c r="T691" s="214"/>
      <c r="AT691" s="215" t="s">
        <v>158</v>
      </c>
      <c r="AU691" s="215" t="s">
        <v>82</v>
      </c>
      <c r="AV691" s="14" t="s">
        <v>82</v>
      </c>
      <c r="AW691" s="14" t="s">
        <v>33</v>
      </c>
      <c r="AX691" s="14" t="s">
        <v>72</v>
      </c>
      <c r="AY691" s="215" t="s">
        <v>138</v>
      </c>
    </row>
    <row r="692" spans="1:65" s="13" customFormat="1" x14ac:dyDescent="0.2">
      <c r="B692" s="195"/>
      <c r="C692" s="196"/>
      <c r="D692" s="188" t="s">
        <v>158</v>
      </c>
      <c r="E692" s="197" t="s">
        <v>19</v>
      </c>
      <c r="F692" s="198" t="s">
        <v>299</v>
      </c>
      <c r="G692" s="196"/>
      <c r="H692" s="197" t="s">
        <v>19</v>
      </c>
      <c r="I692" s="199"/>
      <c r="J692" s="196"/>
      <c r="K692" s="196"/>
      <c r="L692" s="200"/>
      <c r="M692" s="201"/>
      <c r="N692" s="202"/>
      <c r="O692" s="202"/>
      <c r="P692" s="202"/>
      <c r="Q692" s="202"/>
      <c r="R692" s="202"/>
      <c r="S692" s="202"/>
      <c r="T692" s="203"/>
      <c r="AT692" s="204" t="s">
        <v>158</v>
      </c>
      <c r="AU692" s="204" t="s">
        <v>82</v>
      </c>
      <c r="AV692" s="13" t="s">
        <v>80</v>
      </c>
      <c r="AW692" s="13" t="s">
        <v>33</v>
      </c>
      <c r="AX692" s="13" t="s">
        <v>72</v>
      </c>
      <c r="AY692" s="204" t="s">
        <v>138</v>
      </c>
    </row>
    <row r="693" spans="1:65" s="14" customFormat="1" x14ac:dyDescent="0.2">
      <c r="B693" s="205"/>
      <c r="C693" s="206"/>
      <c r="D693" s="188" t="s">
        <v>158</v>
      </c>
      <c r="E693" s="207" t="s">
        <v>19</v>
      </c>
      <c r="F693" s="208" t="s">
        <v>746</v>
      </c>
      <c r="G693" s="206"/>
      <c r="H693" s="209">
        <v>15.06</v>
      </c>
      <c r="I693" s="210"/>
      <c r="J693" s="206"/>
      <c r="K693" s="206"/>
      <c r="L693" s="211"/>
      <c r="M693" s="212"/>
      <c r="N693" s="213"/>
      <c r="O693" s="213"/>
      <c r="P693" s="213"/>
      <c r="Q693" s="213"/>
      <c r="R693" s="213"/>
      <c r="S693" s="213"/>
      <c r="T693" s="214"/>
      <c r="AT693" s="215" t="s">
        <v>158</v>
      </c>
      <c r="AU693" s="215" t="s">
        <v>82</v>
      </c>
      <c r="AV693" s="14" t="s">
        <v>82</v>
      </c>
      <c r="AW693" s="14" t="s">
        <v>33</v>
      </c>
      <c r="AX693" s="14" t="s">
        <v>72</v>
      </c>
      <c r="AY693" s="215" t="s">
        <v>138</v>
      </c>
    </row>
    <row r="694" spans="1:65" s="14" customFormat="1" x14ac:dyDescent="0.2">
      <c r="B694" s="205"/>
      <c r="C694" s="206"/>
      <c r="D694" s="188" t="s">
        <v>158</v>
      </c>
      <c r="E694" s="207" t="s">
        <v>19</v>
      </c>
      <c r="F694" s="208" t="s">
        <v>747</v>
      </c>
      <c r="G694" s="206"/>
      <c r="H694" s="209">
        <v>2.83</v>
      </c>
      <c r="I694" s="210"/>
      <c r="J694" s="206"/>
      <c r="K694" s="206"/>
      <c r="L694" s="211"/>
      <c r="M694" s="212"/>
      <c r="N694" s="213"/>
      <c r="O694" s="213"/>
      <c r="P694" s="213"/>
      <c r="Q694" s="213"/>
      <c r="R694" s="213"/>
      <c r="S694" s="213"/>
      <c r="T694" s="214"/>
      <c r="AT694" s="215" t="s">
        <v>158</v>
      </c>
      <c r="AU694" s="215" t="s">
        <v>82</v>
      </c>
      <c r="AV694" s="14" t="s">
        <v>82</v>
      </c>
      <c r="AW694" s="14" t="s">
        <v>33</v>
      </c>
      <c r="AX694" s="14" t="s">
        <v>72</v>
      </c>
      <c r="AY694" s="215" t="s">
        <v>138</v>
      </c>
    </row>
    <row r="695" spans="1:65" s="14" customFormat="1" x14ac:dyDescent="0.2">
      <c r="B695" s="205"/>
      <c r="C695" s="206"/>
      <c r="D695" s="188" t="s">
        <v>158</v>
      </c>
      <c r="E695" s="207" t="s">
        <v>19</v>
      </c>
      <c r="F695" s="208" t="s">
        <v>488</v>
      </c>
      <c r="G695" s="206"/>
      <c r="H695" s="209">
        <v>4.96</v>
      </c>
      <c r="I695" s="210"/>
      <c r="J695" s="206"/>
      <c r="K695" s="206"/>
      <c r="L695" s="211"/>
      <c r="M695" s="212"/>
      <c r="N695" s="213"/>
      <c r="O695" s="213"/>
      <c r="P695" s="213"/>
      <c r="Q695" s="213"/>
      <c r="R695" s="213"/>
      <c r="S695" s="213"/>
      <c r="T695" s="214"/>
      <c r="AT695" s="215" t="s">
        <v>158</v>
      </c>
      <c r="AU695" s="215" t="s">
        <v>82</v>
      </c>
      <c r="AV695" s="14" t="s">
        <v>82</v>
      </c>
      <c r="AW695" s="14" t="s">
        <v>33</v>
      </c>
      <c r="AX695" s="14" t="s">
        <v>72</v>
      </c>
      <c r="AY695" s="215" t="s">
        <v>138</v>
      </c>
    </row>
    <row r="696" spans="1:65" s="15" customFormat="1" x14ac:dyDescent="0.2">
      <c r="B696" s="216"/>
      <c r="C696" s="217"/>
      <c r="D696" s="188" t="s">
        <v>158</v>
      </c>
      <c r="E696" s="218" t="s">
        <v>19</v>
      </c>
      <c r="F696" s="219" t="s">
        <v>214</v>
      </c>
      <c r="G696" s="217"/>
      <c r="H696" s="220">
        <v>31.72</v>
      </c>
      <c r="I696" s="221"/>
      <c r="J696" s="217"/>
      <c r="K696" s="217"/>
      <c r="L696" s="222"/>
      <c r="M696" s="223"/>
      <c r="N696" s="224"/>
      <c r="O696" s="224"/>
      <c r="P696" s="224"/>
      <c r="Q696" s="224"/>
      <c r="R696" s="224"/>
      <c r="S696" s="224"/>
      <c r="T696" s="225"/>
      <c r="AT696" s="226" t="s">
        <v>158</v>
      </c>
      <c r="AU696" s="226" t="s">
        <v>82</v>
      </c>
      <c r="AV696" s="15" t="s">
        <v>146</v>
      </c>
      <c r="AW696" s="15" t="s">
        <v>33</v>
      </c>
      <c r="AX696" s="15" t="s">
        <v>80</v>
      </c>
      <c r="AY696" s="226" t="s">
        <v>138</v>
      </c>
    </row>
    <row r="697" spans="1:65" s="2" customFormat="1" ht="24.15" customHeight="1" x14ac:dyDescent="0.2">
      <c r="A697" s="36"/>
      <c r="B697" s="37"/>
      <c r="C697" s="227" t="s">
        <v>779</v>
      </c>
      <c r="D697" s="227" t="s">
        <v>302</v>
      </c>
      <c r="E697" s="228" t="s">
        <v>780</v>
      </c>
      <c r="F697" s="229" t="s">
        <v>781</v>
      </c>
      <c r="G697" s="230" t="s">
        <v>154</v>
      </c>
      <c r="H697" s="231">
        <v>34.892000000000003</v>
      </c>
      <c r="I697" s="232">
        <v>685</v>
      </c>
      <c r="J697" s="233">
        <f>ROUND(I697*H697,2)</f>
        <v>23901.02</v>
      </c>
      <c r="K697" s="229" t="s">
        <v>145</v>
      </c>
      <c r="L697" s="234"/>
      <c r="M697" s="235" t="s">
        <v>19</v>
      </c>
      <c r="N697" s="236" t="s">
        <v>43</v>
      </c>
      <c r="O697" s="66"/>
      <c r="P697" s="184">
        <f>O697*H697</f>
        <v>0</v>
      </c>
      <c r="Q697" s="184">
        <v>2.1999999999999999E-2</v>
      </c>
      <c r="R697" s="184">
        <f>Q697*H697</f>
        <v>0.76762399999999997</v>
      </c>
      <c r="S697" s="184">
        <v>0</v>
      </c>
      <c r="T697" s="185">
        <f>S697*H697</f>
        <v>0</v>
      </c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R697" s="186" t="s">
        <v>428</v>
      </c>
      <c r="AT697" s="186" t="s">
        <v>302</v>
      </c>
      <c r="AU697" s="186" t="s">
        <v>82</v>
      </c>
      <c r="AY697" s="19" t="s">
        <v>138</v>
      </c>
      <c r="BE697" s="187">
        <f>IF(N697="základní",J697,0)</f>
        <v>23901.02</v>
      </c>
      <c r="BF697" s="187">
        <f>IF(N697="snížená",J697,0)</f>
        <v>0</v>
      </c>
      <c r="BG697" s="187">
        <f>IF(N697="zákl. přenesená",J697,0)</f>
        <v>0</v>
      </c>
      <c r="BH697" s="187">
        <f>IF(N697="sníž. přenesená",J697,0)</f>
        <v>0</v>
      </c>
      <c r="BI697" s="187">
        <f>IF(N697="nulová",J697,0)</f>
        <v>0</v>
      </c>
      <c r="BJ697" s="19" t="s">
        <v>80</v>
      </c>
      <c r="BK697" s="187">
        <f>ROUND(I697*H697,2)</f>
        <v>23901.02</v>
      </c>
      <c r="BL697" s="19" t="s">
        <v>313</v>
      </c>
      <c r="BM697" s="186" t="s">
        <v>782</v>
      </c>
    </row>
    <row r="698" spans="1:65" s="2" customFormat="1" ht="19.2" x14ac:dyDescent="0.2">
      <c r="A698" s="36"/>
      <c r="B698" s="37"/>
      <c r="C698" s="38"/>
      <c r="D698" s="188" t="s">
        <v>148</v>
      </c>
      <c r="E698" s="38"/>
      <c r="F698" s="189" t="s">
        <v>781</v>
      </c>
      <c r="G698" s="38"/>
      <c r="H698" s="38"/>
      <c r="I698" s="190"/>
      <c r="J698" s="38"/>
      <c r="K698" s="38"/>
      <c r="L698" s="41"/>
      <c r="M698" s="191"/>
      <c r="N698" s="192"/>
      <c r="O698" s="66"/>
      <c r="P698" s="66"/>
      <c r="Q698" s="66"/>
      <c r="R698" s="66"/>
      <c r="S698" s="66"/>
      <c r="T698" s="67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T698" s="19" t="s">
        <v>148</v>
      </c>
      <c r="AU698" s="19" t="s">
        <v>82</v>
      </c>
    </row>
    <row r="699" spans="1:65" s="14" customFormat="1" x14ac:dyDescent="0.2">
      <c r="B699" s="205"/>
      <c r="C699" s="206"/>
      <c r="D699" s="188" t="s">
        <v>158</v>
      </c>
      <c r="E699" s="206"/>
      <c r="F699" s="208" t="s">
        <v>783</v>
      </c>
      <c r="G699" s="206"/>
      <c r="H699" s="209">
        <v>34.892000000000003</v>
      </c>
      <c r="I699" s="210"/>
      <c r="J699" s="206"/>
      <c r="K699" s="206"/>
      <c r="L699" s="211"/>
      <c r="M699" s="212"/>
      <c r="N699" s="213"/>
      <c r="O699" s="213"/>
      <c r="P699" s="213"/>
      <c r="Q699" s="213"/>
      <c r="R699" s="213"/>
      <c r="S699" s="213"/>
      <c r="T699" s="214"/>
      <c r="AT699" s="215" t="s">
        <v>158</v>
      </c>
      <c r="AU699" s="215" t="s">
        <v>82</v>
      </c>
      <c r="AV699" s="14" t="s">
        <v>82</v>
      </c>
      <c r="AW699" s="14" t="s">
        <v>4</v>
      </c>
      <c r="AX699" s="14" t="s">
        <v>80</v>
      </c>
      <c r="AY699" s="215" t="s">
        <v>138</v>
      </c>
    </row>
    <row r="700" spans="1:65" s="2" customFormat="1" ht="24.15" customHeight="1" x14ac:dyDescent="0.2">
      <c r="A700" s="36"/>
      <c r="B700" s="37"/>
      <c r="C700" s="175" t="s">
        <v>784</v>
      </c>
      <c r="D700" s="175" t="s">
        <v>141</v>
      </c>
      <c r="E700" s="176" t="s">
        <v>785</v>
      </c>
      <c r="F700" s="177" t="s">
        <v>786</v>
      </c>
      <c r="G700" s="178" t="s">
        <v>154</v>
      </c>
      <c r="H700" s="179">
        <v>31.72</v>
      </c>
      <c r="I700" s="180">
        <v>415</v>
      </c>
      <c r="J700" s="181">
        <f>ROUND(I700*H700,2)</f>
        <v>13163.8</v>
      </c>
      <c r="K700" s="177" t="s">
        <v>145</v>
      </c>
      <c r="L700" s="41"/>
      <c r="M700" s="182" t="s">
        <v>19</v>
      </c>
      <c r="N700" s="183" t="s">
        <v>43</v>
      </c>
      <c r="O700" s="66"/>
      <c r="P700" s="184">
        <f>O700*H700</f>
        <v>0</v>
      </c>
      <c r="Q700" s="184">
        <v>1.5E-3</v>
      </c>
      <c r="R700" s="184">
        <f>Q700*H700</f>
        <v>4.7579999999999997E-2</v>
      </c>
      <c r="S700" s="184">
        <v>0</v>
      </c>
      <c r="T700" s="185">
        <f>S700*H700</f>
        <v>0</v>
      </c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R700" s="186" t="s">
        <v>313</v>
      </c>
      <c r="AT700" s="186" t="s">
        <v>141</v>
      </c>
      <c r="AU700" s="186" t="s">
        <v>82</v>
      </c>
      <c r="AY700" s="19" t="s">
        <v>138</v>
      </c>
      <c r="BE700" s="187">
        <f>IF(N700="základní",J700,0)</f>
        <v>13163.8</v>
      </c>
      <c r="BF700" s="187">
        <f>IF(N700="snížená",J700,0)</f>
        <v>0</v>
      </c>
      <c r="BG700" s="187">
        <f>IF(N700="zákl. přenesená",J700,0)</f>
        <v>0</v>
      </c>
      <c r="BH700" s="187">
        <f>IF(N700="sníž. přenesená",J700,0)</f>
        <v>0</v>
      </c>
      <c r="BI700" s="187">
        <f>IF(N700="nulová",J700,0)</f>
        <v>0</v>
      </c>
      <c r="BJ700" s="19" t="s">
        <v>80</v>
      </c>
      <c r="BK700" s="187">
        <f>ROUND(I700*H700,2)</f>
        <v>13163.8</v>
      </c>
      <c r="BL700" s="19" t="s">
        <v>313</v>
      </c>
      <c r="BM700" s="186" t="s">
        <v>787</v>
      </c>
    </row>
    <row r="701" spans="1:65" s="2" customFormat="1" ht="19.2" x14ac:dyDescent="0.2">
      <c r="A701" s="36"/>
      <c r="B701" s="37"/>
      <c r="C701" s="38"/>
      <c r="D701" s="188" t="s">
        <v>148</v>
      </c>
      <c r="E701" s="38"/>
      <c r="F701" s="189" t="s">
        <v>788</v>
      </c>
      <c r="G701" s="38"/>
      <c r="H701" s="38"/>
      <c r="I701" s="190"/>
      <c r="J701" s="38"/>
      <c r="K701" s="38"/>
      <c r="L701" s="41"/>
      <c r="M701" s="191"/>
      <c r="N701" s="192"/>
      <c r="O701" s="66"/>
      <c r="P701" s="66"/>
      <c r="Q701" s="66"/>
      <c r="R701" s="66"/>
      <c r="S701" s="66"/>
      <c r="T701" s="67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T701" s="19" t="s">
        <v>148</v>
      </c>
      <c r="AU701" s="19" t="s">
        <v>82</v>
      </c>
    </row>
    <row r="702" spans="1:65" s="2" customFormat="1" x14ac:dyDescent="0.2">
      <c r="A702" s="36"/>
      <c r="B702" s="37"/>
      <c r="C702" s="38"/>
      <c r="D702" s="193" t="s">
        <v>150</v>
      </c>
      <c r="E702" s="38"/>
      <c r="F702" s="194" t="s">
        <v>789</v>
      </c>
      <c r="G702" s="38"/>
      <c r="H702" s="38"/>
      <c r="I702" s="190"/>
      <c r="J702" s="38"/>
      <c r="K702" s="38"/>
      <c r="L702" s="41"/>
      <c r="M702" s="191"/>
      <c r="N702" s="192"/>
      <c r="O702" s="66"/>
      <c r="P702" s="66"/>
      <c r="Q702" s="66"/>
      <c r="R702" s="66"/>
      <c r="S702" s="66"/>
      <c r="T702" s="67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T702" s="19" t="s">
        <v>150</v>
      </c>
      <c r="AU702" s="19" t="s">
        <v>82</v>
      </c>
    </row>
    <row r="703" spans="1:65" s="2" customFormat="1" ht="24.15" customHeight="1" x14ac:dyDescent="0.2">
      <c r="A703" s="36"/>
      <c r="B703" s="37"/>
      <c r="C703" s="175" t="s">
        <v>790</v>
      </c>
      <c r="D703" s="175" t="s">
        <v>141</v>
      </c>
      <c r="E703" s="176" t="s">
        <v>791</v>
      </c>
      <c r="F703" s="177" t="s">
        <v>792</v>
      </c>
      <c r="G703" s="178" t="s">
        <v>372</v>
      </c>
      <c r="H703" s="179">
        <v>1.2729999999999999</v>
      </c>
      <c r="I703" s="180">
        <v>1330</v>
      </c>
      <c r="J703" s="181">
        <f>ROUND(I703*H703,2)</f>
        <v>1693.09</v>
      </c>
      <c r="K703" s="177" t="s">
        <v>145</v>
      </c>
      <c r="L703" s="41"/>
      <c r="M703" s="182" t="s">
        <v>19</v>
      </c>
      <c r="N703" s="183" t="s">
        <v>43</v>
      </c>
      <c r="O703" s="66"/>
      <c r="P703" s="184">
        <f>O703*H703</f>
        <v>0</v>
      </c>
      <c r="Q703" s="184">
        <v>0</v>
      </c>
      <c r="R703" s="184">
        <f>Q703*H703</f>
        <v>0</v>
      </c>
      <c r="S703" s="184">
        <v>0</v>
      </c>
      <c r="T703" s="185">
        <f>S703*H703</f>
        <v>0</v>
      </c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R703" s="186" t="s">
        <v>313</v>
      </c>
      <c r="AT703" s="186" t="s">
        <v>141</v>
      </c>
      <c r="AU703" s="186" t="s">
        <v>82</v>
      </c>
      <c r="AY703" s="19" t="s">
        <v>138</v>
      </c>
      <c r="BE703" s="187">
        <f>IF(N703="základní",J703,0)</f>
        <v>1693.09</v>
      </c>
      <c r="BF703" s="187">
        <f>IF(N703="snížená",J703,0)</f>
        <v>0</v>
      </c>
      <c r="BG703" s="187">
        <f>IF(N703="zákl. přenesená",J703,0)</f>
        <v>0</v>
      </c>
      <c r="BH703" s="187">
        <f>IF(N703="sníž. přenesená",J703,0)</f>
        <v>0</v>
      </c>
      <c r="BI703" s="187">
        <f>IF(N703="nulová",J703,0)</f>
        <v>0</v>
      </c>
      <c r="BJ703" s="19" t="s">
        <v>80</v>
      </c>
      <c r="BK703" s="187">
        <f>ROUND(I703*H703,2)</f>
        <v>1693.09</v>
      </c>
      <c r="BL703" s="19" t="s">
        <v>313</v>
      </c>
      <c r="BM703" s="186" t="s">
        <v>793</v>
      </c>
    </row>
    <row r="704" spans="1:65" s="2" customFormat="1" ht="28.8" x14ac:dyDescent="0.2">
      <c r="A704" s="36"/>
      <c r="B704" s="37"/>
      <c r="C704" s="38"/>
      <c r="D704" s="188" t="s">
        <v>148</v>
      </c>
      <c r="E704" s="38"/>
      <c r="F704" s="189" t="s">
        <v>794</v>
      </c>
      <c r="G704" s="38"/>
      <c r="H704" s="38"/>
      <c r="I704" s="190"/>
      <c r="J704" s="38"/>
      <c r="K704" s="38"/>
      <c r="L704" s="41"/>
      <c r="M704" s="191"/>
      <c r="N704" s="192"/>
      <c r="O704" s="66"/>
      <c r="P704" s="66"/>
      <c r="Q704" s="66"/>
      <c r="R704" s="66"/>
      <c r="S704" s="66"/>
      <c r="T704" s="67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T704" s="19" t="s">
        <v>148</v>
      </c>
      <c r="AU704" s="19" t="s">
        <v>82</v>
      </c>
    </row>
    <row r="705" spans="1:65" s="2" customFormat="1" x14ac:dyDescent="0.2">
      <c r="A705" s="36"/>
      <c r="B705" s="37"/>
      <c r="C705" s="38"/>
      <c r="D705" s="193" t="s">
        <v>150</v>
      </c>
      <c r="E705" s="38"/>
      <c r="F705" s="194" t="s">
        <v>795</v>
      </c>
      <c r="G705" s="38"/>
      <c r="H705" s="38"/>
      <c r="I705" s="190"/>
      <c r="J705" s="38"/>
      <c r="K705" s="38"/>
      <c r="L705" s="41"/>
      <c r="M705" s="191"/>
      <c r="N705" s="192"/>
      <c r="O705" s="66"/>
      <c r="P705" s="66"/>
      <c r="Q705" s="66"/>
      <c r="R705" s="66"/>
      <c r="S705" s="66"/>
      <c r="T705" s="67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T705" s="19" t="s">
        <v>150</v>
      </c>
      <c r="AU705" s="19" t="s">
        <v>82</v>
      </c>
    </row>
    <row r="706" spans="1:65" s="12" customFormat="1" ht="22.8" customHeight="1" x14ac:dyDescent="0.25">
      <c r="B706" s="159"/>
      <c r="C706" s="160"/>
      <c r="D706" s="161" t="s">
        <v>71</v>
      </c>
      <c r="E706" s="173" t="s">
        <v>796</v>
      </c>
      <c r="F706" s="173" t="s">
        <v>797</v>
      </c>
      <c r="G706" s="160"/>
      <c r="H706" s="160"/>
      <c r="I706" s="163"/>
      <c r="J706" s="174">
        <f>BK706</f>
        <v>644405.93000000005</v>
      </c>
      <c r="K706" s="160"/>
      <c r="L706" s="165"/>
      <c r="M706" s="166"/>
      <c r="N706" s="167"/>
      <c r="O706" s="167"/>
      <c r="P706" s="168">
        <f>SUM(P707:P862)</f>
        <v>0</v>
      </c>
      <c r="Q706" s="167"/>
      <c r="R706" s="168">
        <f>SUM(R707:R862)</f>
        <v>3.811585</v>
      </c>
      <c r="S706" s="167"/>
      <c r="T706" s="169">
        <f>SUM(T707:T862)</f>
        <v>1.1141489999999998</v>
      </c>
      <c r="AR706" s="170" t="s">
        <v>82</v>
      </c>
      <c r="AT706" s="171" t="s">
        <v>71</v>
      </c>
      <c r="AU706" s="171" t="s">
        <v>80</v>
      </c>
      <c r="AY706" s="170" t="s">
        <v>138</v>
      </c>
      <c r="BK706" s="172">
        <f>SUM(BK707:BK862)</f>
        <v>644405.93000000005</v>
      </c>
    </row>
    <row r="707" spans="1:65" s="2" customFormat="1" ht="24.15" customHeight="1" x14ac:dyDescent="0.2">
      <c r="A707" s="36"/>
      <c r="B707" s="37"/>
      <c r="C707" s="175" t="s">
        <v>798</v>
      </c>
      <c r="D707" s="175" t="s">
        <v>141</v>
      </c>
      <c r="E707" s="176" t="s">
        <v>799</v>
      </c>
      <c r="F707" s="177" t="s">
        <v>800</v>
      </c>
      <c r="G707" s="178" t="s">
        <v>154</v>
      </c>
      <c r="H707" s="179">
        <v>338.11</v>
      </c>
      <c r="I707" s="180">
        <v>63</v>
      </c>
      <c r="J707" s="181">
        <f>ROUND(I707*H707,2)</f>
        <v>21300.93</v>
      </c>
      <c r="K707" s="177" t="s">
        <v>145</v>
      </c>
      <c r="L707" s="41"/>
      <c r="M707" s="182" t="s">
        <v>19</v>
      </c>
      <c r="N707" s="183" t="s">
        <v>43</v>
      </c>
      <c r="O707" s="66"/>
      <c r="P707" s="184">
        <f>O707*H707</f>
        <v>0</v>
      </c>
      <c r="Q707" s="184">
        <v>0</v>
      </c>
      <c r="R707" s="184">
        <f>Q707*H707</f>
        <v>0</v>
      </c>
      <c r="S707" s="184">
        <v>0</v>
      </c>
      <c r="T707" s="185">
        <f>S707*H707</f>
        <v>0</v>
      </c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R707" s="186" t="s">
        <v>313</v>
      </c>
      <c r="AT707" s="186" t="s">
        <v>141</v>
      </c>
      <c r="AU707" s="186" t="s">
        <v>82</v>
      </c>
      <c r="AY707" s="19" t="s">
        <v>138</v>
      </c>
      <c r="BE707" s="187">
        <f>IF(N707="základní",J707,0)</f>
        <v>21300.93</v>
      </c>
      <c r="BF707" s="187">
        <f>IF(N707="snížená",J707,0)</f>
        <v>0</v>
      </c>
      <c r="BG707" s="187">
        <f>IF(N707="zákl. přenesená",J707,0)</f>
        <v>0</v>
      </c>
      <c r="BH707" s="187">
        <f>IF(N707="sníž. přenesená",J707,0)</f>
        <v>0</v>
      </c>
      <c r="BI707" s="187">
        <f>IF(N707="nulová",J707,0)</f>
        <v>0</v>
      </c>
      <c r="BJ707" s="19" t="s">
        <v>80</v>
      </c>
      <c r="BK707" s="187">
        <f>ROUND(I707*H707,2)</f>
        <v>21300.93</v>
      </c>
      <c r="BL707" s="19" t="s">
        <v>313</v>
      </c>
      <c r="BM707" s="186" t="s">
        <v>801</v>
      </c>
    </row>
    <row r="708" spans="1:65" s="2" customFormat="1" ht="28.8" x14ac:dyDescent="0.2">
      <c r="A708" s="36"/>
      <c r="B708" s="37"/>
      <c r="C708" s="38"/>
      <c r="D708" s="188" t="s">
        <v>148</v>
      </c>
      <c r="E708" s="38"/>
      <c r="F708" s="189" t="s">
        <v>802</v>
      </c>
      <c r="G708" s="38"/>
      <c r="H708" s="38"/>
      <c r="I708" s="190"/>
      <c r="J708" s="38"/>
      <c r="K708" s="38"/>
      <c r="L708" s="41"/>
      <c r="M708" s="191"/>
      <c r="N708" s="192"/>
      <c r="O708" s="66"/>
      <c r="P708" s="66"/>
      <c r="Q708" s="66"/>
      <c r="R708" s="66"/>
      <c r="S708" s="66"/>
      <c r="T708" s="67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T708" s="19" t="s">
        <v>148</v>
      </c>
      <c r="AU708" s="19" t="s">
        <v>82</v>
      </c>
    </row>
    <row r="709" spans="1:65" s="2" customFormat="1" x14ac:dyDescent="0.2">
      <c r="A709" s="36"/>
      <c r="B709" s="37"/>
      <c r="C709" s="38"/>
      <c r="D709" s="193" t="s">
        <v>150</v>
      </c>
      <c r="E709" s="38"/>
      <c r="F709" s="194" t="s">
        <v>803</v>
      </c>
      <c r="G709" s="38"/>
      <c r="H709" s="38"/>
      <c r="I709" s="190"/>
      <c r="J709" s="38"/>
      <c r="K709" s="38"/>
      <c r="L709" s="41"/>
      <c r="M709" s="191"/>
      <c r="N709" s="192"/>
      <c r="O709" s="66"/>
      <c r="P709" s="66"/>
      <c r="Q709" s="66"/>
      <c r="R709" s="66"/>
      <c r="S709" s="66"/>
      <c r="T709" s="67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T709" s="19" t="s">
        <v>150</v>
      </c>
      <c r="AU709" s="19" t="s">
        <v>82</v>
      </c>
    </row>
    <row r="710" spans="1:65" s="14" customFormat="1" x14ac:dyDescent="0.2">
      <c r="B710" s="205"/>
      <c r="C710" s="206"/>
      <c r="D710" s="188" t="s">
        <v>158</v>
      </c>
      <c r="E710" s="207" t="s">
        <v>19</v>
      </c>
      <c r="F710" s="208" t="s">
        <v>804</v>
      </c>
      <c r="G710" s="206"/>
      <c r="H710" s="209">
        <v>338.11</v>
      </c>
      <c r="I710" s="210"/>
      <c r="J710" s="206"/>
      <c r="K710" s="206"/>
      <c r="L710" s="211"/>
      <c r="M710" s="212"/>
      <c r="N710" s="213"/>
      <c r="O710" s="213"/>
      <c r="P710" s="213"/>
      <c r="Q710" s="213"/>
      <c r="R710" s="213"/>
      <c r="S710" s="213"/>
      <c r="T710" s="214"/>
      <c r="AT710" s="215" t="s">
        <v>158</v>
      </c>
      <c r="AU710" s="215" t="s">
        <v>82</v>
      </c>
      <c r="AV710" s="14" t="s">
        <v>82</v>
      </c>
      <c r="AW710" s="14" t="s">
        <v>33</v>
      </c>
      <c r="AX710" s="14" t="s">
        <v>80</v>
      </c>
      <c r="AY710" s="215" t="s">
        <v>138</v>
      </c>
    </row>
    <row r="711" spans="1:65" s="2" customFormat="1" ht="33" customHeight="1" x14ac:dyDescent="0.2">
      <c r="A711" s="36"/>
      <c r="B711" s="37"/>
      <c r="C711" s="175" t="s">
        <v>805</v>
      </c>
      <c r="D711" s="175" t="s">
        <v>141</v>
      </c>
      <c r="E711" s="176" t="s">
        <v>806</v>
      </c>
      <c r="F711" s="177" t="s">
        <v>807</v>
      </c>
      <c r="G711" s="178" t="s">
        <v>154</v>
      </c>
      <c r="H711" s="179">
        <v>338.11</v>
      </c>
      <c r="I711" s="180">
        <v>350</v>
      </c>
      <c r="J711" s="181">
        <f>ROUND(I711*H711,2)</f>
        <v>118338.5</v>
      </c>
      <c r="K711" s="177" t="s">
        <v>145</v>
      </c>
      <c r="L711" s="41"/>
      <c r="M711" s="182" t="s">
        <v>19</v>
      </c>
      <c r="N711" s="183" t="s">
        <v>43</v>
      </c>
      <c r="O711" s="66"/>
      <c r="P711" s="184">
        <f>O711*H711</f>
        <v>0</v>
      </c>
      <c r="Q711" s="184">
        <v>7.4999999999999997E-3</v>
      </c>
      <c r="R711" s="184">
        <f>Q711*H711</f>
        <v>2.535825</v>
      </c>
      <c r="S711" s="184">
        <v>0</v>
      </c>
      <c r="T711" s="185">
        <f>S711*H711</f>
        <v>0</v>
      </c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R711" s="186" t="s">
        <v>313</v>
      </c>
      <c r="AT711" s="186" t="s">
        <v>141</v>
      </c>
      <c r="AU711" s="186" t="s">
        <v>82</v>
      </c>
      <c r="AY711" s="19" t="s">
        <v>138</v>
      </c>
      <c r="BE711" s="187">
        <f>IF(N711="základní",J711,0)</f>
        <v>118338.5</v>
      </c>
      <c r="BF711" s="187">
        <f>IF(N711="snížená",J711,0)</f>
        <v>0</v>
      </c>
      <c r="BG711" s="187">
        <f>IF(N711="zákl. přenesená",J711,0)</f>
        <v>0</v>
      </c>
      <c r="BH711" s="187">
        <f>IF(N711="sníž. přenesená",J711,0)</f>
        <v>0</v>
      </c>
      <c r="BI711" s="187">
        <f>IF(N711="nulová",J711,0)</f>
        <v>0</v>
      </c>
      <c r="BJ711" s="19" t="s">
        <v>80</v>
      </c>
      <c r="BK711" s="187">
        <f>ROUND(I711*H711,2)</f>
        <v>118338.5</v>
      </c>
      <c r="BL711" s="19" t="s">
        <v>313</v>
      </c>
      <c r="BM711" s="186" t="s">
        <v>808</v>
      </c>
    </row>
    <row r="712" spans="1:65" s="2" customFormat="1" ht="28.8" x14ac:dyDescent="0.2">
      <c r="A712" s="36"/>
      <c r="B712" s="37"/>
      <c r="C712" s="38"/>
      <c r="D712" s="188" t="s">
        <v>148</v>
      </c>
      <c r="E712" s="38"/>
      <c r="F712" s="189" t="s">
        <v>809</v>
      </c>
      <c r="G712" s="38"/>
      <c r="H712" s="38"/>
      <c r="I712" s="190"/>
      <c r="J712" s="38"/>
      <c r="K712" s="38"/>
      <c r="L712" s="41"/>
      <c r="M712" s="191"/>
      <c r="N712" s="192"/>
      <c r="O712" s="66"/>
      <c r="P712" s="66"/>
      <c r="Q712" s="66"/>
      <c r="R712" s="66"/>
      <c r="S712" s="66"/>
      <c r="T712" s="67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T712" s="19" t="s">
        <v>148</v>
      </c>
      <c r="AU712" s="19" t="s">
        <v>82</v>
      </c>
    </row>
    <row r="713" spans="1:65" s="2" customFormat="1" x14ac:dyDescent="0.2">
      <c r="A713" s="36"/>
      <c r="B713" s="37"/>
      <c r="C713" s="38"/>
      <c r="D713" s="193" t="s">
        <v>150</v>
      </c>
      <c r="E713" s="38"/>
      <c r="F713" s="194" t="s">
        <v>810</v>
      </c>
      <c r="G713" s="38"/>
      <c r="H713" s="38"/>
      <c r="I713" s="190"/>
      <c r="J713" s="38"/>
      <c r="K713" s="38"/>
      <c r="L713" s="41"/>
      <c r="M713" s="191"/>
      <c r="N713" s="192"/>
      <c r="O713" s="66"/>
      <c r="P713" s="66"/>
      <c r="Q713" s="66"/>
      <c r="R713" s="66"/>
      <c r="S713" s="66"/>
      <c r="T713" s="67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T713" s="19" t="s">
        <v>150</v>
      </c>
      <c r="AU713" s="19" t="s">
        <v>82</v>
      </c>
    </row>
    <row r="714" spans="1:65" s="14" customFormat="1" x14ac:dyDescent="0.2">
      <c r="B714" s="205"/>
      <c r="C714" s="206"/>
      <c r="D714" s="188" t="s">
        <v>158</v>
      </c>
      <c r="E714" s="207" t="s">
        <v>19</v>
      </c>
      <c r="F714" s="208" t="s">
        <v>804</v>
      </c>
      <c r="G714" s="206"/>
      <c r="H714" s="209">
        <v>338.11</v>
      </c>
      <c r="I714" s="210"/>
      <c r="J714" s="206"/>
      <c r="K714" s="206"/>
      <c r="L714" s="211"/>
      <c r="M714" s="212"/>
      <c r="N714" s="213"/>
      <c r="O714" s="213"/>
      <c r="P714" s="213"/>
      <c r="Q714" s="213"/>
      <c r="R714" s="213"/>
      <c r="S714" s="213"/>
      <c r="T714" s="214"/>
      <c r="AT714" s="215" t="s">
        <v>158</v>
      </c>
      <c r="AU714" s="215" t="s">
        <v>82</v>
      </c>
      <c r="AV714" s="14" t="s">
        <v>82</v>
      </c>
      <c r="AW714" s="14" t="s">
        <v>33</v>
      </c>
      <c r="AX714" s="14" t="s">
        <v>80</v>
      </c>
      <c r="AY714" s="215" t="s">
        <v>138</v>
      </c>
    </row>
    <row r="715" spans="1:65" s="2" customFormat="1" ht="24.15" customHeight="1" x14ac:dyDescent="0.2">
      <c r="A715" s="36"/>
      <c r="B715" s="37"/>
      <c r="C715" s="175" t="s">
        <v>811</v>
      </c>
      <c r="D715" s="175" t="s">
        <v>141</v>
      </c>
      <c r="E715" s="176" t="s">
        <v>812</v>
      </c>
      <c r="F715" s="177" t="s">
        <v>813</v>
      </c>
      <c r="G715" s="178" t="s">
        <v>154</v>
      </c>
      <c r="H715" s="179">
        <v>338.11</v>
      </c>
      <c r="I715" s="180">
        <v>158</v>
      </c>
      <c r="J715" s="181">
        <f>ROUND(I715*H715,2)</f>
        <v>53421.38</v>
      </c>
      <c r="K715" s="177" t="s">
        <v>145</v>
      </c>
      <c r="L715" s="41"/>
      <c r="M715" s="182" t="s">
        <v>19</v>
      </c>
      <c r="N715" s="183" t="s">
        <v>43</v>
      </c>
      <c r="O715" s="66"/>
      <c r="P715" s="184">
        <f>O715*H715</f>
        <v>0</v>
      </c>
      <c r="Q715" s="184">
        <v>0</v>
      </c>
      <c r="R715" s="184">
        <f>Q715*H715</f>
        <v>0</v>
      </c>
      <c r="S715" s="184">
        <v>3.0000000000000001E-3</v>
      </c>
      <c r="T715" s="185">
        <f>S715*H715</f>
        <v>1.01433</v>
      </c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R715" s="186" t="s">
        <v>313</v>
      </c>
      <c r="AT715" s="186" t="s">
        <v>141</v>
      </c>
      <c r="AU715" s="186" t="s">
        <v>82</v>
      </c>
      <c r="AY715" s="19" t="s">
        <v>138</v>
      </c>
      <c r="BE715" s="187">
        <f>IF(N715="základní",J715,0)</f>
        <v>53421.38</v>
      </c>
      <c r="BF715" s="187">
        <f>IF(N715="snížená",J715,0)</f>
        <v>0</v>
      </c>
      <c r="BG715" s="187">
        <f>IF(N715="zákl. přenesená",J715,0)</f>
        <v>0</v>
      </c>
      <c r="BH715" s="187">
        <f>IF(N715="sníž. přenesená",J715,0)</f>
        <v>0</v>
      </c>
      <c r="BI715" s="187">
        <f>IF(N715="nulová",J715,0)</f>
        <v>0</v>
      </c>
      <c r="BJ715" s="19" t="s">
        <v>80</v>
      </c>
      <c r="BK715" s="187">
        <f>ROUND(I715*H715,2)</f>
        <v>53421.38</v>
      </c>
      <c r="BL715" s="19" t="s">
        <v>313</v>
      </c>
      <c r="BM715" s="186" t="s">
        <v>814</v>
      </c>
    </row>
    <row r="716" spans="1:65" s="2" customFormat="1" ht="19.2" x14ac:dyDescent="0.2">
      <c r="A716" s="36"/>
      <c r="B716" s="37"/>
      <c r="C716" s="38"/>
      <c r="D716" s="188" t="s">
        <v>148</v>
      </c>
      <c r="E716" s="38"/>
      <c r="F716" s="189" t="s">
        <v>815</v>
      </c>
      <c r="G716" s="38"/>
      <c r="H716" s="38"/>
      <c r="I716" s="190"/>
      <c r="J716" s="38"/>
      <c r="K716" s="38"/>
      <c r="L716" s="41"/>
      <c r="M716" s="191"/>
      <c r="N716" s="192"/>
      <c r="O716" s="66"/>
      <c r="P716" s="66"/>
      <c r="Q716" s="66"/>
      <c r="R716" s="66"/>
      <c r="S716" s="66"/>
      <c r="T716" s="67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T716" s="19" t="s">
        <v>148</v>
      </c>
      <c r="AU716" s="19" t="s">
        <v>82</v>
      </c>
    </row>
    <row r="717" spans="1:65" s="2" customFormat="1" x14ac:dyDescent="0.2">
      <c r="A717" s="36"/>
      <c r="B717" s="37"/>
      <c r="C717" s="38"/>
      <c r="D717" s="193" t="s">
        <v>150</v>
      </c>
      <c r="E717" s="38"/>
      <c r="F717" s="194" t="s">
        <v>816</v>
      </c>
      <c r="G717" s="38"/>
      <c r="H717" s="38"/>
      <c r="I717" s="190"/>
      <c r="J717" s="38"/>
      <c r="K717" s="38"/>
      <c r="L717" s="41"/>
      <c r="M717" s="191"/>
      <c r="N717" s="192"/>
      <c r="O717" s="66"/>
      <c r="P717" s="66"/>
      <c r="Q717" s="66"/>
      <c r="R717" s="66"/>
      <c r="S717" s="66"/>
      <c r="T717" s="67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T717" s="19" t="s">
        <v>150</v>
      </c>
      <c r="AU717" s="19" t="s">
        <v>82</v>
      </c>
    </row>
    <row r="718" spans="1:65" s="13" customFormat="1" x14ac:dyDescent="0.2">
      <c r="B718" s="195"/>
      <c r="C718" s="196"/>
      <c r="D718" s="188" t="s">
        <v>158</v>
      </c>
      <c r="E718" s="197" t="s">
        <v>19</v>
      </c>
      <c r="F718" s="198" t="s">
        <v>817</v>
      </c>
      <c r="G718" s="196"/>
      <c r="H718" s="197" t="s">
        <v>19</v>
      </c>
      <c r="I718" s="199"/>
      <c r="J718" s="196"/>
      <c r="K718" s="196"/>
      <c r="L718" s="200"/>
      <c r="M718" s="201"/>
      <c r="N718" s="202"/>
      <c r="O718" s="202"/>
      <c r="P718" s="202"/>
      <c r="Q718" s="202"/>
      <c r="R718" s="202"/>
      <c r="S718" s="202"/>
      <c r="T718" s="203"/>
      <c r="AT718" s="204" t="s">
        <v>158</v>
      </c>
      <c r="AU718" s="204" t="s">
        <v>82</v>
      </c>
      <c r="AV718" s="13" t="s">
        <v>80</v>
      </c>
      <c r="AW718" s="13" t="s">
        <v>33</v>
      </c>
      <c r="AX718" s="13" t="s">
        <v>72</v>
      </c>
      <c r="AY718" s="204" t="s">
        <v>138</v>
      </c>
    </row>
    <row r="719" spans="1:65" s="13" customFormat="1" x14ac:dyDescent="0.2">
      <c r="B719" s="195"/>
      <c r="C719" s="196"/>
      <c r="D719" s="188" t="s">
        <v>158</v>
      </c>
      <c r="E719" s="197" t="s">
        <v>19</v>
      </c>
      <c r="F719" s="198" t="s">
        <v>435</v>
      </c>
      <c r="G719" s="196"/>
      <c r="H719" s="197" t="s">
        <v>19</v>
      </c>
      <c r="I719" s="199"/>
      <c r="J719" s="196"/>
      <c r="K719" s="196"/>
      <c r="L719" s="200"/>
      <c r="M719" s="201"/>
      <c r="N719" s="202"/>
      <c r="O719" s="202"/>
      <c r="P719" s="202"/>
      <c r="Q719" s="202"/>
      <c r="R719" s="202"/>
      <c r="S719" s="202"/>
      <c r="T719" s="203"/>
      <c r="AT719" s="204" t="s">
        <v>158</v>
      </c>
      <c r="AU719" s="204" t="s">
        <v>82</v>
      </c>
      <c r="AV719" s="13" t="s">
        <v>80</v>
      </c>
      <c r="AW719" s="13" t="s">
        <v>33</v>
      </c>
      <c r="AX719" s="13" t="s">
        <v>72</v>
      </c>
      <c r="AY719" s="204" t="s">
        <v>138</v>
      </c>
    </row>
    <row r="720" spans="1:65" s="14" customFormat="1" x14ac:dyDescent="0.2">
      <c r="B720" s="205"/>
      <c r="C720" s="206"/>
      <c r="D720" s="188" t="s">
        <v>158</v>
      </c>
      <c r="E720" s="207" t="s">
        <v>19</v>
      </c>
      <c r="F720" s="208" t="s">
        <v>818</v>
      </c>
      <c r="G720" s="206"/>
      <c r="H720" s="209">
        <v>40.590000000000003</v>
      </c>
      <c r="I720" s="210"/>
      <c r="J720" s="206"/>
      <c r="K720" s="206"/>
      <c r="L720" s="211"/>
      <c r="M720" s="212"/>
      <c r="N720" s="213"/>
      <c r="O720" s="213"/>
      <c r="P720" s="213"/>
      <c r="Q720" s="213"/>
      <c r="R720" s="213"/>
      <c r="S720" s="213"/>
      <c r="T720" s="214"/>
      <c r="AT720" s="215" t="s">
        <v>158</v>
      </c>
      <c r="AU720" s="215" t="s">
        <v>82</v>
      </c>
      <c r="AV720" s="14" t="s">
        <v>82</v>
      </c>
      <c r="AW720" s="14" t="s">
        <v>33</v>
      </c>
      <c r="AX720" s="14" t="s">
        <v>72</v>
      </c>
      <c r="AY720" s="215" t="s">
        <v>138</v>
      </c>
    </row>
    <row r="721" spans="1:65" s="14" customFormat="1" x14ac:dyDescent="0.2">
      <c r="B721" s="205"/>
      <c r="C721" s="206"/>
      <c r="D721" s="188" t="s">
        <v>158</v>
      </c>
      <c r="E721" s="207" t="s">
        <v>19</v>
      </c>
      <c r="F721" s="208" t="s">
        <v>819</v>
      </c>
      <c r="G721" s="206"/>
      <c r="H721" s="209">
        <v>16.64</v>
      </c>
      <c r="I721" s="210"/>
      <c r="J721" s="206"/>
      <c r="K721" s="206"/>
      <c r="L721" s="211"/>
      <c r="M721" s="212"/>
      <c r="N721" s="213"/>
      <c r="O721" s="213"/>
      <c r="P721" s="213"/>
      <c r="Q721" s="213"/>
      <c r="R721" s="213"/>
      <c r="S721" s="213"/>
      <c r="T721" s="214"/>
      <c r="AT721" s="215" t="s">
        <v>158</v>
      </c>
      <c r="AU721" s="215" t="s">
        <v>82</v>
      </c>
      <c r="AV721" s="14" t="s">
        <v>82</v>
      </c>
      <c r="AW721" s="14" t="s">
        <v>33</v>
      </c>
      <c r="AX721" s="14" t="s">
        <v>72</v>
      </c>
      <c r="AY721" s="215" t="s">
        <v>138</v>
      </c>
    </row>
    <row r="722" spans="1:65" s="13" customFormat="1" x14ac:dyDescent="0.2">
      <c r="B722" s="195"/>
      <c r="C722" s="196"/>
      <c r="D722" s="188" t="s">
        <v>158</v>
      </c>
      <c r="E722" s="197" t="s">
        <v>19</v>
      </c>
      <c r="F722" s="198" t="s">
        <v>299</v>
      </c>
      <c r="G722" s="196"/>
      <c r="H722" s="197" t="s">
        <v>19</v>
      </c>
      <c r="I722" s="199"/>
      <c r="J722" s="196"/>
      <c r="K722" s="196"/>
      <c r="L722" s="200"/>
      <c r="M722" s="201"/>
      <c r="N722" s="202"/>
      <c r="O722" s="202"/>
      <c r="P722" s="202"/>
      <c r="Q722" s="202"/>
      <c r="R722" s="202"/>
      <c r="S722" s="202"/>
      <c r="T722" s="203"/>
      <c r="AT722" s="204" t="s">
        <v>158</v>
      </c>
      <c r="AU722" s="204" t="s">
        <v>82</v>
      </c>
      <c r="AV722" s="13" t="s">
        <v>80</v>
      </c>
      <c r="AW722" s="13" t="s">
        <v>33</v>
      </c>
      <c r="AX722" s="13" t="s">
        <v>72</v>
      </c>
      <c r="AY722" s="204" t="s">
        <v>138</v>
      </c>
    </row>
    <row r="723" spans="1:65" s="14" customFormat="1" x14ac:dyDescent="0.2">
      <c r="B723" s="205"/>
      <c r="C723" s="206"/>
      <c r="D723" s="188" t="s">
        <v>158</v>
      </c>
      <c r="E723" s="207" t="s">
        <v>19</v>
      </c>
      <c r="F723" s="208" t="s">
        <v>820</v>
      </c>
      <c r="G723" s="206"/>
      <c r="H723" s="209">
        <v>70.72</v>
      </c>
      <c r="I723" s="210"/>
      <c r="J723" s="206"/>
      <c r="K723" s="206"/>
      <c r="L723" s="211"/>
      <c r="M723" s="212"/>
      <c r="N723" s="213"/>
      <c r="O723" s="213"/>
      <c r="P723" s="213"/>
      <c r="Q723" s="213"/>
      <c r="R723" s="213"/>
      <c r="S723" s="213"/>
      <c r="T723" s="214"/>
      <c r="AT723" s="215" t="s">
        <v>158</v>
      </c>
      <c r="AU723" s="215" t="s">
        <v>82</v>
      </c>
      <c r="AV723" s="14" t="s">
        <v>82</v>
      </c>
      <c r="AW723" s="14" t="s">
        <v>33</v>
      </c>
      <c r="AX723" s="14" t="s">
        <v>72</v>
      </c>
      <c r="AY723" s="215" t="s">
        <v>138</v>
      </c>
    </row>
    <row r="724" spans="1:65" s="14" customFormat="1" ht="20.399999999999999" x14ac:dyDescent="0.2">
      <c r="B724" s="205"/>
      <c r="C724" s="206"/>
      <c r="D724" s="188" t="s">
        <v>158</v>
      </c>
      <c r="E724" s="207" t="s">
        <v>19</v>
      </c>
      <c r="F724" s="208" t="s">
        <v>821</v>
      </c>
      <c r="G724" s="206"/>
      <c r="H724" s="209">
        <v>123.48</v>
      </c>
      <c r="I724" s="210"/>
      <c r="J724" s="206"/>
      <c r="K724" s="206"/>
      <c r="L724" s="211"/>
      <c r="M724" s="212"/>
      <c r="N724" s="213"/>
      <c r="O724" s="213"/>
      <c r="P724" s="213"/>
      <c r="Q724" s="213"/>
      <c r="R724" s="213"/>
      <c r="S724" s="213"/>
      <c r="T724" s="214"/>
      <c r="AT724" s="215" t="s">
        <v>158</v>
      </c>
      <c r="AU724" s="215" t="s">
        <v>82</v>
      </c>
      <c r="AV724" s="14" t="s">
        <v>82</v>
      </c>
      <c r="AW724" s="14" t="s">
        <v>33</v>
      </c>
      <c r="AX724" s="14" t="s">
        <v>72</v>
      </c>
      <c r="AY724" s="215" t="s">
        <v>138</v>
      </c>
    </row>
    <row r="725" spans="1:65" s="14" customFormat="1" x14ac:dyDescent="0.2">
      <c r="B725" s="205"/>
      <c r="C725" s="206"/>
      <c r="D725" s="188" t="s">
        <v>158</v>
      </c>
      <c r="E725" s="207" t="s">
        <v>19</v>
      </c>
      <c r="F725" s="208" t="s">
        <v>822</v>
      </c>
      <c r="G725" s="206"/>
      <c r="H725" s="209">
        <v>54.14</v>
      </c>
      <c r="I725" s="210"/>
      <c r="J725" s="206"/>
      <c r="K725" s="206"/>
      <c r="L725" s="211"/>
      <c r="M725" s="212"/>
      <c r="N725" s="213"/>
      <c r="O725" s="213"/>
      <c r="P725" s="213"/>
      <c r="Q725" s="213"/>
      <c r="R725" s="213"/>
      <c r="S725" s="213"/>
      <c r="T725" s="214"/>
      <c r="AT725" s="215" t="s">
        <v>158</v>
      </c>
      <c r="AU725" s="215" t="s">
        <v>82</v>
      </c>
      <c r="AV725" s="14" t="s">
        <v>82</v>
      </c>
      <c r="AW725" s="14" t="s">
        <v>33</v>
      </c>
      <c r="AX725" s="14" t="s">
        <v>72</v>
      </c>
      <c r="AY725" s="215" t="s">
        <v>138</v>
      </c>
    </row>
    <row r="726" spans="1:65" s="14" customFormat="1" x14ac:dyDescent="0.2">
      <c r="B726" s="205"/>
      <c r="C726" s="206"/>
      <c r="D726" s="188" t="s">
        <v>158</v>
      </c>
      <c r="E726" s="207" t="s">
        <v>19</v>
      </c>
      <c r="F726" s="208" t="s">
        <v>823</v>
      </c>
      <c r="G726" s="206"/>
      <c r="H726" s="209">
        <v>32.54</v>
      </c>
      <c r="I726" s="210"/>
      <c r="J726" s="206"/>
      <c r="K726" s="206"/>
      <c r="L726" s="211"/>
      <c r="M726" s="212"/>
      <c r="N726" s="213"/>
      <c r="O726" s="213"/>
      <c r="P726" s="213"/>
      <c r="Q726" s="213"/>
      <c r="R726" s="213"/>
      <c r="S726" s="213"/>
      <c r="T726" s="214"/>
      <c r="AT726" s="215" t="s">
        <v>158</v>
      </c>
      <c r="AU726" s="215" t="s">
        <v>82</v>
      </c>
      <c r="AV726" s="14" t="s">
        <v>82</v>
      </c>
      <c r="AW726" s="14" t="s">
        <v>33</v>
      </c>
      <c r="AX726" s="14" t="s">
        <v>72</v>
      </c>
      <c r="AY726" s="215" t="s">
        <v>138</v>
      </c>
    </row>
    <row r="727" spans="1:65" s="15" customFormat="1" x14ac:dyDescent="0.2">
      <c r="B727" s="216"/>
      <c r="C727" s="217"/>
      <c r="D727" s="188" t="s">
        <v>158</v>
      </c>
      <c r="E727" s="218" t="s">
        <v>19</v>
      </c>
      <c r="F727" s="219" t="s">
        <v>214</v>
      </c>
      <c r="G727" s="217"/>
      <c r="H727" s="220">
        <v>338.11</v>
      </c>
      <c r="I727" s="221"/>
      <c r="J727" s="217"/>
      <c r="K727" s="217"/>
      <c r="L727" s="222"/>
      <c r="M727" s="223"/>
      <c r="N727" s="224"/>
      <c r="O727" s="224"/>
      <c r="P727" s="224"/>
      <c r="Q727" s="224"/>
      <c r="R727" s="224"/>
      <c r="S727" s="224"/>
      <c r="T727" s="225"/>
      <c r="AT727" s="226" t="s">
        <v>158</v>
      </c>
      <c r="AU727" s="226" t="s">
        <v>82</v>
      </c>
      <c r="AV727" s="15" t="s">
        <v>146</v>
      </c>
      <c r="AW727" s="15" t="s">
        <v>33</v>
      </c>
      <c r="AX727" s="15" t="s">
        <v>80</v>
      </c>
      <c r="AY727" s="226" t="s">
        <v>138</v>
      </c>
    </row>
    <row r="728" spans="1:65" s="2" customFormat="1" ht="16.5" customHeight="1" x14ac:dyDescent="0.2">
      <c r="A728" s="36"/>
      <c r="B728" s="37"/>
      <c r="C728" s="175" t="s">
        <v>824</v>
      </c>
      <c r="D728" s="175" t="s">
        <v>141</v>
      </c>
      <c r="E728" s="176" t="s">
        <v>825</v>
      </c>
      <c r="F728" s="177" t="s">
        <v>826</v>
      </c>
      <c r="G728" s="178" t="s">
        <v>154</v>
      </c>
      <c r="H728" s="179">
        <v>338.11</v>
      </c>
      <c r="I728" s="180">
        <v>175</v>
      </c>
      <c r="J728" s="181">
        <f>ROUND(I728*H728,2)</f>
        <v>59169.25</v>
      </c>
      <c r="K728" s="177" t="s">
        <v>145</v>
      </c>
      <c r="L728" s="41"/>
      <c r="M728" s="182" t="s">
        <v>19</v>
      </c>
      <c r="N728" s="183" t="s">
        <v>43</v>
      </c>
      <c r="O728" s="66"/>
      <c r="P728" s="184">
        <f>O728*H728</f>
        <v>0</v>
      </c>
      <c r="Q728" s="184">
        <v>2.9999999999999997E-4</v>
      </c>
      <c r="R728" s="184">
        <f>Q728*H728</f>
        <v>0.101433</v>
      </c>
      <c r="S728" s="184">
        <v>0</v>
      </c>
      <c r="T728" s="185">
        <f>S728*H728</f>
        <v>0</v>
      </c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R728" s="186" t="s">
        <v>313</v>
      </c>
      <c r="AT728" s="186" t="s">
        <v>141</v>
      </c>
      <c r="AU728" s="186" t="s">
        <v>82</v>
      </c>
      <c r="AY728" s="19" t="s">
        <v>138</v>
      </c>
      <c r="BE728" s="187">
        <f>IF(N728="základní",J728,0)</f>
        <v>59169.25</v>
      </c>
      <c r="BF728" s="187">
        <f>IF(N728="snížená",J728,0)</f>
        <v>0</v>
      </c>
      <c r="BG728" s="187">
        <f>IF(N728="zákl. přenesená",J728,0)</f>
        <v>0</v>
      </c>
      <c r="BH728" s="187">
        <f>IF(N728="sníž. přenesená",J728,0)</f>
        <v>0</v>
      </c>
      <c r="BI728" s="187">
        <f>IF(N728="nulová",J728,0)</f>
        <v>0</v>
      </c>
      <c r="BJ728" s="19" t="s">
        <v>80</v>
      </c>
      <c r="BK728" s="187">
        <f>ROUND(I728*H728,2)</f>
        <v>59169.25</v>
      </c>
      <c r="BL728" s="19" t="s">
        <v>313</v>
      </c>
      <c r="BM728" s="186" t="s">
        <v>827</v>
      </c>
    </row>
    <row r="729" spans="1:65" s="2" customFormat="1" ht="19.2" x14ac:dyDescent="0.2">
      <c r="A729" s="36"/>
      <c r="B729" s="37"/>
      <c r="C729" s="38"/>
      <c r="D729" s="188" t="s">
        <v>148</v>
      </c>
      <c r="E729" s="38"/>
      <c r="F729" s="189" t="s">
        <v>828</v>
      </c>
      <c r="G729" s="38"/>
      <c r="H729" s="38"/>
      <c r="I729" s="190"/>
      <c r="J729" s="38"/>
      <c r="K729" s="38"/>
      <c r="L729" s="41"/>
      <c r="M729" s="191"/>
      <c r="N729" s="192"/>
      <c r="O729" s="66"/>
      <c r="P729" s="66"/>
      <c r="Q729" s="66"/>
      <c r="R729" s="66"/>
      <c r="S729" s="66"/>
      <c r="T729" s="67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T729" s="19" t="s">
        <v>148</v>
      </c>
      <c r="AU729" s="19" t="s">
        <v>82</v>
      </c>
    </row>
    <row r="730" spans="1:65" s="2" customFormat="1" x14ac:dyDescent="0.2">
      <c r="A730" s="36"/>
      <c r="B730" s="37"/>
      <c r="C730" s="38"/>
      <c r="D730" s="193" t="s">
        <v>150</v>
      </c>
      <c r="E730" s="38"/>
      <c r="F730" s="194" t="s">
        <v>829</v>
      </c>
      <c r="G730" s="38"/>
      <c r="H730" s="38"/>
      <c r="I730" s="190"/>
      <c r="J730" s="38"/>
      <c r="K730" s="38"/>
      <c r="L730" s="41"/>
      <c r="M730" s="191"/>
      <c r="N730" s="192"/>
      <c r="O730" s="66"/>
      <c r="P730" s="66"/>
      <c r="Q730" s="66"/>
      <c r="R730" s="66"/>
      <c r="S730" s="66"/>
      <c r="T730" s="67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T730" s="19" t="s">
        <v>150</v>
      </c>
      <c r="AU730" s="19" t="s">
        <v>82</v>
      </c>
    </row>
    <row r="731" spans="1:65" s="13" customFormat="1" x14ac:dyDescent="0.2">
      <c r="B731" s="195"/>
      <c r="C731" s="196"/>
      <c r="D731" s="188" t="s">
        <v>158</v>
      </c>
      <c r="E731" s="197" t="s">
        <v>19</v>
      </c>
      <c r="F731" s="198" t="s">
        <v>830</v>
      </c>
      <c r="G731" s="196"/>
      <c r="H731" s="197" t="s">
        <v>19</v>
      </c>
      <c r="I731" s="199"/>
      <c r="J731" s="196"/>
      <c r="K731" s="196"/>
      <c r="L731" s="200"/>
      <c r="M731" s="201"/>
      <c r="N731" s="202"/>
      <c r="O731" s="202"/>
      <c r="P731" s="202"/>
      <c r="Q731" s="202"/>
      <c r="R731" s="202"/>
      <c r="S731" s="202"/>
      <c r="T731" s="203"/>
      <c r="AT731" s="204" t="s">
        <v>158</v>
      </c>
      <c r="AU731" s="204" t="s">
        <v>82</v>
      </c>
      <c r="AV731" s="13" t="s">
        <v>80</v>
      </c>
      <c r="AW731" s="13" t="s">
        <v>33</v>
      </c>
      <c r="AX731" s="13" t="s">
        <v>72</v>
      </c>
      <c r="AY731" s="204" t="s">
        <v>138</v>
      </c>
    </row>
    <row r="732" spans="1:65" s="13" customFormat="1" x14ac:dyDescent="0.2">
      <c r="B732" s="195"/>
      <c r="C732" s="196"/>
      <c r="D732" s="188" t="s">
        <v>158</v>
      </c>
      <c r="E732" s="197" t="s">
        <v>19</v>
      </c>
      <c r="F732" s="198" t="s">
        <v>435</v>
      </c>
      <c r="G732" s="196"/>
      <c r="H732" s="197" t="s">
        <v>19</v>
      </c>
      <c r="I732" s="199"/>
      <c r="J732" s="196"/>
      <c r="K732" s="196"/>
      <c r="L732" s="200"/>
      <c r="M732" s="201"/>
      <c r="N732" s="202"/>
      <c r="O732" s="202"/>
      <c r="P732" s="202"/>
      <c r="Q732" s="202"/>
      <c r="R732" s="202"/>
      <c r="S732" s="202"/>
      <c r="T732" s="203"/>
      <c r="AT732" s="204" t="s">
        <v>158</v>
      </c>
      <c r="AU732" s="204" t="s">
        <v>82</v>
      </c>
      <c r="AV732" s="13" t="s">
        <v>80</v>
      </c>
      <c r="AW732" s="13" t="s">
        <v>33</v>
      </c>
      <c r="AX732" s="13" t="s">
        <v>72</v>
      </c>
      <c r="AY732" s="204" t="s">
        <v>138</v>
      </c>
    </row>
    <row r="733" spans="1:65" s="14" customFormat="1" x14ac:dyDescent="0.2">
      <c r="B733" s="205"/>
      <c r="C733" s="206"/>
      <c r="D733" s="188" t="s">
        <v>158</v>
      </c>
      <c r="E733" s="207" t="s">
        <v>19</v>
      </c>
      <c r="F733" s="208" t="s">
        <v>818</v>
      </c>
      <c r="G733" s="206"/>
      <c r="H733" s="209">
        <v>40.590000000000003</v>
      </c>
      <c r="I733" s="210"/>
      <c r="J733" s="206"/>
      <c r="K733" s="206"/>
      <c r="L733" s="211"/>
      <c r="M733" s="212"/>
      <c r="N733" s="213"/>
      <c r="O733" s="213"/>
      <c r="P733" s="213"/>
      <c r="Q733" s="213"/>
      <c r="R733" s="213"/>
      <c r="S733" s="213"/>
      <c r="T733" s="214"/>
      <c r="AT733" s="215" t="s">
        <v>158</v>
      </c>
      <c r="AU733" s="215" t="s">
        <v>82</v>
      </c>
      <c r="AV733" s="14" t="s">
        <v>82</v>
      </c>
      <c r="AW733" s="14" t="s">
        <v>33</v>
      </c>
      <c r="AX733" s="14" t="s">
        <v>72</v>
      </c>
      <c r="AY733" s="215" t="s">
        <v>138</v>
      </c>
    </row>
    <row r="734" spans="1:65" s="14" customFormat="1" x14ac:dyDescent="0.2">
      <c r="B734" s="205"/>
      <c r="C734" s="206"/>
      <c r="D734" s="188" t="s">
        <v>158</v>
      </c>
      <c r="E734" s="207" t="s">
        <v>19</v>
      </c>
      <c r="F734" s="208" t="s">
        <v>831</v>
      </c>
      <c r="G734" s="206"/>
      <c r="H734" s="209">
        <v>16.64</v>
      </c>
      <c r="I734" s="210"/>
      <c r="J734" s="206"/>
      <c r="K734" s="206"/>
      <c r="L734" s="211"/>
      <c r="M734" s="212"/>
      <c r="N734" s="213"/>
      <c r="O734" s="213"/>
      <c r="P734" s="213"/>
      <c r="Q734" s="213"/>
      <c r="R734" s="213"/>
      <c r="S734" s="213"/>
      <c r="T734" s="214"/>
      <c r="AT734" s="215" t="s">
        <v>158</v>
      </c>
      <c r="AU734" s="215" t="s">
        <v>82</v>
      </c>
      <c r="AV734" s="14" t="s">
        <v>82</v>
      </c>
      <c r="AW734" s="14" t="s">
        <v>33</v>
      </c>
      <c r="AX734" s="14" t="s">
        <v>72</v>
      </c>
      <c r="AY734" s="215" t="s">
        <v>138</v>
      </c>
    </row>
    <row r="735" spans="1:65" s="13" customFormat="1" x14ac:dyDescent="0.2">
      <c r="B735" s="195"/>
      <c r="C735" s="196"/>
      <c r="D735" s="188" t="s">
        <v>158</v>
      </c>
      <c r="E735" s="197" t="s">
        <v>19</v>
      </c>
      <c r="F735" s="198" t="s">
        <v>299</v>
      </c>
      <c r="G735" s="196"/>
      <c r="H735" s="197" t="s">
        <v>19</v>
      </c>
      <c r="I735" s="199"/>
      <c r="J735" s="196"/>
      <c r="K735" s="196"/>
      <c r="L735" s="200"/>
      <c r="M735" s="201"/>
      <c r="N735" s="202"/>
      <c r="O735" s="202"/>
      <c r="P735" s="202"/>
      <c r="Q735" s="202"/>
      <c r="R735" s="202"/>
      <c r="S735" s="202"/>
      <c r="T735" s="203"/>
      <c r="AT735" s="204" t="s">
        <v>158</v>
      </c>
      <c r="AU735" s="204" t="s">
        <v>82</v>
      </c>
      <c r="AV735" s="13" t="s">
        <v>80</v>
      </c>
      <c r="AW735" s="13" t="s">
        <v>33</v>
      </c>
      <c r="AX735" s="13" t="s">
        <v>72</v>
      </c>
      <c r="AY735" s="204" t="s">
        <v>138</v>
      </c>
    </row>
    <row r="736" spans="1:65" s="14" customFormat="1" x14ac:dyDescent="0.2">
      <c r="B736" s="205"/>
      <c r="C736" s="206"/>
      <c r="D736" s="188" t="s">
        <v>158</v>
      </c>
      <c r="E736" s="207" t="s">
        <v>19</v>
      </c>
      <c r="F736" s="208" t="s">
        <v>820</v>
      </c>
      <c r="G736" s="206"/>
      <c r="H736" s="209">
        <v>70.72</v>
      </c>
      <c r="I736" s="210"/>
      <c r="J736" s="206"/>
      <c r="K736" s="206"/>
      <c r="L736" s="211"/>
      <c r="M736" s="212"/>
      <c r="N736" s="213"/>
      <c r="O736" s="213"/>
      <c r="P736" s="213"/>
      <c r="Q736" s="213"/>
      <c r="R736" s="213"/>
      <c r="S736" s="213"/>
      <c r="T736" s="214"/>
      <c r="AT736" s="215" t="s">
        <v>158</v>
      </c>
      <c r="AU736" s="215" t="s">
        <v>82</v>
      </c>
      <c r="AV736" s="14" t="s">
        <v>82</v>
      </c>
      <c r="AW736" s="14" t="s">
        <v>33</v>
      </c>
      <c r="AX736" s="14" t="s">
        <v>72</v>
      </c>
      <c r="AY736" s="215" t="s">
        <v>138</v>
      </c>
    </row>
    <row r="737" spans="1:65" s="14" customFormat="1" ht="30.6" x14ac:dyDescent="0.2">
      <c r="B737" s="205"/>
      <c r="C737" s="206"/>
      <c r="D737" s="188" t="s">
        <v>158</v>
      </c>
      <c r="E737" s="207" t="s">
        <v>19</v>
      </c>
      <c r="F737" s="208" t="s">
        <v>832</v>
      </c>
      <c r="G737" s="206"/>
      <c r="H737" s="209">
        <v>123.48</v>
      </c>
      <c r="I737" s="210"/>
      <c r="J737" s="206"/>
      <c r="K737" s="206"/>
      <c r="L737" s="211"/>
      <c r="M737" s="212"/>
      <c r="N737" s="213"/>
      <c r="O737" s="213"/>
      <c r="P737" s="213"/>
      <c r="Q737" s="213"/>
      <c r="R737" s="213"/>
      <c r="S737" s="213"/>
      <c r="T737" s="214"/>
      <c r="AT737" s="215" t="s">
        <v>158</v>
      </c>
      <c r="AU737" s="215" t="s">
        <v>82</v>
      </c>
      <c r="AV737" s="14" t="s">
        <v>82</v>
      </c>
      <c r="AW737" s="14" t="s">
        <v>33</v>
      </c>
      <c r="AX737" s="14" t="s">
        <v>72</v>
      </c>
      <c r="AY737" s="215" t="s">
        <v>138</v>
      </c>
    </row>
    <row r="738" spans="1:65" s="14" customFormat="1" x14ac:dyDescent="0.2">
      <c r="B738" s="205"/>
      <c r="C738" s="206"/>
      <c r="D738" s="188" t="s">
        <v>158</v>
      </c>
      <c r="E738" s="207" t="s">
        <v>19</v>
      </c>
      <c r="F738" s="208" t="s">
        <v>833</v>
      </c>
      <c r="G738" s="206"/>
      <c r="H738" s="209">
        <v>54.14</v>
      </c>
      <c r="I738" s="210"/>
      <c r="J738" s="206"/>
      <c r="K738" s="206"/>
      <c r="L738" s="211"/>
      <c r="M738" s="212"/>
      <c r="N738" s="213"/>
      <c r="O738" s="213"/>
      <c r="P738" s="213"/>
      <c r="Q738" s="213"/>
      <c r="R738" s="213"/>
      <c r="S738" s="213"/>
      <c r="T738" s="214"/>
      <c r="AT738" s="215" t="s">
        <v>158</v>
      </c>
      <c r="AU738" s="215" t="s">
        <v>82</v>
      </c>
      <c r="AV738" s="14" t="s">
        <v>82</v>
      </c>
      <c r="AW738" s="14" t="s">
        <v>33</v>
      </c>
      <c r="AX738" s="14" t="s">
        <v>72</v>
      </c>
      <c r="AY738" s="215" t="s">
        <v>138</v>
      </c>
    </row>
    <row r="739" spans="1:65" s="14" customFormat="1" x14ac:dyDescent="0.2">
      <c r="B739" s="205"/>
      <c r="C739" s="206"/>
      <c r="D739" s="188" t="s">
        <v>158</v>
      </c>
      <c r="E739" s="207" t="s">
        <v>19</v>
      </c>
      <c r="F739" s="208" t="s">
        <v>834</v>
      </c>
      <c r="G739" s="206"/>
      <c r="H739" s="209">
        <v>32.54</v>
      </c>
      <c r="I739" s="210"/>
      <c r="J739" s="206"/>
      <c r="K739" s="206"/>
      <c r="L739" s="211"/>
      <c r="M739" s="212"/>
      <c r="N739" s="213"/>
      <c r="O739" s="213"/>
      <c r="P739" s="213"/>
      <c r="Q739" s="213"/>
      <c r="R739" s="213"/>
      <c r="S739" s="213"/>
      <c r="T739" s="214"/>
      <c r="AT739" s="215" t="s">
        <v>158</v>
      </c>
      <c r="AU739" s="215" t="s">
        <v>82</v>
      </c>
      <c r="AV739" s="14" t="s">
        <v>82</v>
      </c>
      <c r="AW739" s="14" t="s">
        <v>33</v>
      </c>
      <c r="AX739" s="14" t="s">
        <v>72</v>
      </c>
      <c r="AY739" s="215" t="s">
        <v>138</v>
      </c>
    </row>
    <row r="740" spans="1:65" s="15" customFormat="1" x14ac:dyDescent="0.2">
      <c r="B740" s="216"/>
      <c r="C740" s="217"/>
      <c r="D740" s="188" t="s">
        <v>158</v>
      </c>
      <c r="E740" s="218" t="s">
        <v>19</v>
      </c>
      <c r="F740" s="219" t="s">
        <v>214</v>
      </c>
      <c r="G740" s="217"/>
      <c r="H740" s="220">
        <v>338.11</v>
      </c>
      <c r="I740" s="221"/>
      <c r="J740" s="217"/>
      <c r="K740" s="217"/>
      <c r="L740" s="222"/>
      <c r="M740" s="223"/>
      <c r="N740" s="224"/>
      <c r="O740" s="224"/>
      <c r="P740" s="224"/>
      <c r="Q740" s="224"/>
      <c r="R740" s="224"/>
      <c r="S740" s="224"/>
      <c r="T740" s="225"/>
      <c r="AT740" s="226" t="s">
        <v>158</v>
      </c>
      <c r="AU740" s="226" t="s">
        <v>82</v>
      </c>
      <c r="AV740" s="15" t="s">
        <v>146</v>
      </c>
      <c r="AW740" s="15" t="s">
        <v>33</v>
      </c>
      <c r="AX740" s="15" t="s">
        <v>80</v>
      </c>
      <c r="AY740" s="226" t="s">
        <v>138</v>
      </c>
    </row>
    <row r="741" spans="1:65" s="2" customFormat="1" ht="37.799999999999997" customHeight="1" x14ac:dyDescent="0.2">
      <c r="A741" s="36"/>
      <c r="B741" s="37"/>
      <c r="C741" s="227" t="s">
        <v>835</v>
      </c>
      <c r="D741" s="227" t="s">
        <v>302</v>
      </c>
      <c r="E741" s="228" t="s">
        <v>836</v>
      </c>
      <c r="F741" s="229" t="s">
        <v>837</v>
      </c>
      <c r="G741" s="230" t="s">
        <v>154</v>
      </c>
      <c r="H741" s="231">
        <v>200.31</v>
      </c>
      <c r="I741" s="232">
        <v>860</v>
      </c>
      <c r="J741" s="233">
        <f>ROUND(I741*H741,2)</f>
        <v>172266.6</v>
      </c>
      <c r="K741" s="229" t="s">
        <v>145</v>
      </c>
      <c r="L741" s="234"/>
      <c r="M741" s="235" t="s">
        <v>19</v>
      </c>
      <c r="N741" s="236" t="s">
        <v>43</v>
      </c>
      <c r="O741" s="66"/>
      <c r="P741" s="184">
        <f>O741*H741</f>
        <v>0</v>
      </c>
      <c r="Q741" s="184">
        <v>3.0999999999999999E-3</v>
      </c>
      <c r="R741" s="184">
        <f>Q741*H741</f>
        <v>0.62096099999999999</v>
      </c>
      <c r="S741" s="184">
        <v>0</v>
      </c>
      <c r="T741" s="185">
        <f>S741*H741</f>
        <v>0</v>
      </c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R741" s="186" t="s">
        <v>428</v>
      </c>
      <c r="AT741" s="186" t="s">
        <v>302</v>
      </c>
      <c r="AU741" s="186" t="s">
        <v>82</v>
      </c>
      <c r="AY741" s="19" t="s">
        <v>138</v>
      </c>
      <c r="BE741" s="187">
        <f>IF(N741="základní",J741,0)</f>
        <v>172266.6</v>
      </c>
      <c r="BF741" s="187">
        <f>IF(N741="snížená",J741,0)</f>
        <v>0</v>
      </c>
      <c r="BG741" s="187">
        <f>IF(N741="zákl. přenesená",J741,0)</f>
        <v>0</v>
      </c>
      <c r="BH741" s="187">
        <f>IF(N741="sníž. přenesená",J741,0)</f>
        <v>0</v>
      </c>
      <c r="BI741" s="187">
        <f>IF(N741="nulová",J741,0)</f>
        <v>0</v>
      </c>
      <c r="BJ741" s="19" t="s">
        <v>80</v>
      </c>
      <c r="BK741" s="187">
        <f>ROUND(I741*H741,2)</f>
        <v>172266.6</v>
      </c>
      <c r="BL741" s="19" t="s">
        <v>313</v>
      </c>
      <c r="BM741" s="186" t="s">
        <v>838</v>
      </c>
    </row>
    <row r="742" spans="1:65" s="2" customFormat="1" ht="19.2" x14ac:dyDescent="0.2">
      <c r="A742" s="36"/>
      <c r="B742" s="37"/>
      <c r="C742" s="38"/>
      <c r="D742" s="188" t="s">
        <v>148</v>
      </c>
      <c r="E742" s="38"/>
      <c r="F742" s="189" t="s">
        <v>837</v>
      </c>
      <c r="G742" s="38"/>
      <c r="H742" s="38"/>
      <c r="I742" s="190"/>
      <c r="J742" s="38"/>
      <c r="K742" s="38"/>
      <c r="L742" s="41"/>
      <c r="M742" s="191"/>
      <c r="N742" s="192"/>
      <c r="O742" s="66"/>
      <c r="P742" s="66"/>
      <c r="Q742" s="66"/>
      <c r="R742" s="66"/>
      <c r="S742" s="66"/>
      <c r="T742" s="67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T742" s="19" t="s">
        <v>148</v>
      </c>
      <c r="AU742" s="19" t="s">
        <v>82</v>
      </c>
    </row>
    <row r="743" spans="1:65" s="13" customFormat="1" x14ac:dyDescent="0.2">
      <c r="B743" s="195"/>
      <c r="C743" s="196"/>
      <c r="D743" s="188" t="s">
        <v>158</v>
      </c>
      <c r="E743" s="197" t="s">
        <v>19</v>
      </c>
      <c r="F743" s="198" t="s">
        <v>839</v>
      </c>
      <c r="G743" s="196"/>
      <c r="H743" s="197" t="s">
        <v>19</v>
      </c>
      <c r="I743" s="199"/>
      <c r="J743" s="196"/>
      <c r="K743" s="196"/>
      <c r="L743" s="200"/>
      <c r="M743" s="201"/>
      <c r="N743" s="202"/>
      <c r="O743" s="202"/>
      <c r="P743" s="202"/>
      <c r="Q743" s="202"/>
      <c r="R743" s="202"/>
      <c r="S743" s="202"/>
      <c r="T743" s="203"/>
      <c r="AT743" s="204" t="s">
        <v>158</v>
      </c>
      <c r="AU743" s="204" t="s">
        <v>82</v>
      </c>
      <c r="AV743" s="13" t="s">
        <v>80</v>
      </c>
      <c r="AW743" s="13" t="s">
        <v>33</v>
      </c>
      <c r="AX743" s="13" t="s">
        <v>72</v>
      </c>
      <c r="AY743" s="204" t="s">
        <v>138</v>
      </c>
    </row>
    <row r="744" spans="1:65" s="13" customFormat="1" x14ac:dyDescent="0.2">
      <c r="B744" s="195"/>
      <c r="C744" s="196"/>
      <c r="D744" s="188" t="s">
        <v>158</v>
      </c>
      <c r="E744" s="197" t="s">
        <v>19</v>
      </c>
      <c r="F744" s="198" t="s">
        <v>435</v>
      </c>
      <c r="G744" s="196"/>
      <c r="H744" s="197" t="s">
        <v>19</v>
      </c>
      <c r="I744" s="199"/>
      <c r="J744" s="196"/>
      <c r="K744" s="196"/>
      <c r="L744" s="200"/>
      <c r="M744" s="201"/>
      <c r="N744" s="202"/>
      <c r="O744" s="202"/>
      <c r="P744" s="202"/>
      <c r="Q744" s="202"/>
      <c r="R744" s="202"/>
      <c r="S744" s="202"/>
      <c r="T744" s="203"/>
      <c r="AT744" s="204" t="s">
        <v>158</v>
      </c>
      <c r="AU744" s="204" t="s">
        <v>82</v>
      </c>
      <c r="AV744" s="13" t="s">
        <v>80</v>
      </c>
      <c r="AW744" s="13" t="s">
        <v>33</v>
      </c>
      <c r="AX744" s="13" t="s">
        <v>72</v>
      </c>
      <c r="AY744" s="204" t="s">
        <v>138</v>
      </c>
    </row>
    <row r="745" spans="1:65" s="14" customFormat="1" x14ac:dyDescent="0.2">
      <c r="B745" s="205"/>
      <c r="C745" s="206"/>
      <c r="D745" s="188" t="s">
        <v>158</v>
      </c>
      <c r="E745" s="207" t="s">
        <v>19</v>
      </c>
      <c r="F745" s="208" t="s">
        <v>840</v>
      </c>
      <c r="G745" s="206"/>
      <c r="H745" s="209">
        <v>14.42</v>
      </c>
      <c r="I745" s="210"/>
      <c r="J745" s="206"/>
      <c r="K745" s="206"/>
      <c r="L745" s="211"/>
      <c r="M745" s="212"/>
      <c r="N745" s="213"/>
      <c r="O745" s="213"/>
      <c r="P745" s="213"/>
      <c r="Q745" s="213"/>
      <c r="R745" s="213"/>
      <c r="S745" s="213"/>
      <c r="T745" s="214"/>
      <c r="AT745" s="215" t="s">
        <v>158</v>
      </c>
      <c r="AU745" s="215" t="s">
        <v>82</v>
      </c>
      <c r="AV745" s="14" t="s">
        <v>82</v>
      </c>
      <c r="AW745" s="14" t="s">
        <v>33</v>
      </c>
      <c r="AX745" s="14" t="s">
        <v>72</v>
      </c>
      <c r="AY745" s="215" t="s">
        <v>138</v>
      </c>
    </row>
    <row r="746" spans="1:65" s="13" customFormat="1" x14ac:dyDescent="0.2">
      <c r="B746" s="195"/>
      <c r="C746" s="196"/>
      <c r="D746" s="188" t="s">
        <v>158</v>
      </c>
      <c r="E746" s="197" t="s">
        <v>19</v>
      </c>
      <c r="F746" s="198" t="s">
        <v>299</v>
      </c>
      <c r="G746" s="196"/>
      <c r="H746" s="197" t="s">
        <v>19</v>
      </c>
      <c r="I746" s="199"/>
      <c r="J746" s="196"/>
      <c r="K746" s="196"/>
      <c r="L746" s="200"/>
      <c r="M746" s="201"/>
      <c r="N746" s="202"/>
      <c r="O746" s="202"/>
      <c r="P746" s="202"/>
      <c r="Q746" s="202"/>
      <c r="R746" s="202"/>
      <c r="S746" s="202"/>
      <c r="T746" s="203"/>
      <c r="AT746" s="204" t="s">
        <v>158</v>
      </c>
      <c r="AU746" s="204" t="s">
        <v>82</v>
      </c>
      <c r="AV746" s="13" t="s">
        <v>80</v>
      </c>
      <c r="AW746" s="13" t="s">
        <v>33</v>
      </c>
      <c r="AX746" s="13" t="s">
        <v>72</v>
      </c>
      <c r="AY746" s="204" t="s">
        <v>138</v>
      </c>
    </row>
    <row r="747" spans="1:65" s="14" customFormat="1" ht="30.6" x14ac:dyDescent="0.2">
      <c r="B747" s="205"/>
      <c r="C747" s="206"/>
      <c r="D747" s="188" t="s">
        <v>158</v>
      </c>
      <c r="E747" s="207" t="s">
        <v>19</v>
      </c>
      <c r="F747" s="208" t="s">
        <v>841</v>
      </c>
      <c r="G747" s="206"/>
      <c r="H747" s="209">
        <v>101.47</v>
      </c>
      <c r="I747" s="210"/>
      <c r="J747" s="206"/>
      <c r="K747" s="206"/>
      <c r="L747" s="211"/>
      <c r="M747" s="212"/>
      <c r="N747" s="213"/>
      <c r="O747" s="213"/>
      <c r="P747" s="213"/>
      <c r="Q747" s="213"/>
      <c r="R747" s="213"/>
      <c r="S747" s="213"/>
      <c r="T747" s="214"/>
      <c r="AT747" s="215" t="s">
        <v>158</v>
      </c>
      <c r="AU747" s="215" t="s">
        <v>82</v>
      </c>
      <c r="AV747" s="14" t="s">
        <v>82</v>
      </c>
      <c r="AW747" s="14" t="s">
        <v>33</v>
      </c>
      <c r="AX747" s="14" t="s">
        <v>72</v>
      </c>
      <c r="AY747" s="215" t="s">
        <v>138</v>
      </c>
    </row>
    <row r="748" spans="1:65" s="14" customFormat="1" x14ac:dyDescent="0.2">
      <c r="B748" s="205"/>
      <c r="C748" s="206"/>
      <c r="D748" s="188" t="s">
        <v>158</v>
      </c>
      <c r="E748" s="207" t="s">
        <v>19</v>
      </c>
      <c r="F748" s="208" t="s">
        <v>842</v>
      </c>
      <c r="G748" s="206"/>
      <c r="H748" s="209">
        <v>47.15</v>
      </c>
      <c r="I748" s="210"/>
      <c r="J748" s="206"/>
      <c r="K748" s="206"/>
      <c r="L748" s="211"/>
      <c r="M748" s="212"/>
      <c r="N748" s="213"/>
      <c r="O748" s="213"/>
      <c r="P748" s="213"/>
      <c r="Q748" s="213"/>
      <c r="R748" s="213"/>
      <c r="S748" s="213"/>
      <c r="T748" s="214"/>
      <c r="AT748" s="215" t="s">
        <v>158</v>
      </c>
      <c r="AU748" s="215" t="s">
        <v>82</v>
      </c>
      <c r="AV748" s="14" t="s">
        <v>82</v>
      </c>
      <c r="AW748" s="14" t="s">
        <v>33</v>
      </c>
      <c r="AX748" s="14" t="s">
        <v>72</v>
      </c>
      <c r="AY748" s="215" t="s">
        <v>138</v>
      </c>
    </row>
    <row r="749" spans="1:65" s="14" customFormat="1" x14ac:dyDescent="0.2">
      <c r="B749" s="205"/>
      <c r="C749" s="206"/>
      <c r="D749" s="188" t="s">
        <v>158</v>
      </c>
      <c r="E749" s="207" t="s">
        <v>19</v>
      </c>
      <c r="F749" s="208" t="s">
        <v>843</v>
      </c>
      <c r="G749" s="206"/>
      <c r="H749" s="209">
        <v>19.059999999999999</v>
      </c>
      <c r="I749" s="210"/>
      <c r="J749" s="206"/>
      <c r="K749" s="206"/>
      <c r="L749" s="211"/>
      <c r="M749" s="212"/>
      <c r="N749" s="213"/>
      <c r="O749" s="213"/>
      <c r="P749" s="213"/>
      <c r="Q749" s="213"/>
      <c r="R749" s="213"/>
      <c r="S749" s="213"/>
      <c r="T749" s="214"/>
      <c r="AT749" s="215" t="s">
        <v>158</v>
      </c>
      <c r="AU749" s="215" t="s">
        <v>82</v>
      </c>
      <c r="AV749" s="14" t="s">
        <v>82</v>
      </c>
      <c r="AW749" s="14" t="s">
        <v>33</v>
      </c>
      <c r="AX749" s="14" t="s">
        <v>72</v>
      </c>
      <c r="AY749" s="215" t="s">
        <v>138</v>
      </c>
    </row>
    <row r="750" spans="1:65" s="15" customFormat="1" x14ac:dyDescent="0.2">
      <c r="B750" s="216"/>
      <c r="C750" s="217"/>
      <c r="D750" s="188" t="s">
        <v>158</v>
      </c>
      <c r="E750" s="218" t="s">
        <v>19</v>
      </c>
      <c r="F750" s="219" t="s">
        <v>214</v>
      </c>
      <c r="G750" s="217"/>
      <c r="H750" s="220">
        <v>182.1</v>
      </c>
      <c r="I750" s="221"/>
      <c r="J750" s="217"/>
      <c r="K750" s="217"/>
      <c r="L750" s="222"/>
      <c r="M750" s="223"/>
      <c r="N750" s="224"/>
      <c r="O750" s="224"/>
      <c r="P750" s="224"/>
      <c r="Q750" s="224"/>
      <c r="R750" s="224"/>
      <c r="S750" s="224"/>
      <c r="T750" s="225"/>
      <c r="AT750" s="226" t="s">
        <v>158</v>
      </c>
      <c r="AU750" s="226" t="s">
        <v>82</v>
      </c>
      <c r="AV750" s="15" t="s">
        <v>146</v>
      </c>
      <c r="AW750" s="15" t="s">
        <v>33</v>
      </c>
      <c r="AX750" s="15" t="s">
        <v>80</v>
      </c>
      <c r="AY750" s="226" t="s">
        <v>138</v>
      </c>
    </row>
    <row r="751" spans="1:65" s="14" customFormat="1" x14ac:dyDescent="0.2">
      <c r="B751" s="205"/>
      <c r="C751" s="206"/>
      <c r="D751" s="188" t="s">
        <v>158</v>
      </c>
      <c r="E751" s="206"/>
      <c r="F751" s="208" t="s">
        <v>844</v>
      </c>
      <c r="G751" s="206"/>
      <c r="H751" s="209">
        <v>200.31</v>
      </c>
      <c r="I751" s="210"/>
      <c r="J751" s="206"/>
      <c r="K751" s="206"/>
      <c r="L751" s="211"/>
      <c r="M751" s="212"/>
      <c r="N751" s="213"/>
      <c r="O751" s="213"/>
      <c r="P751" s="213"/>
      <c r="Q751" s="213"/>
      <c r="R751" s="213"/>
      <c r="S751" s="213"/>
      <c r="T751" s="214"/>
      <c r="AT751" s="215" t="s">
        <v>158</v>
      </c>
      <c r="AU751" s="215" t="s">
        <v>82</v>
      </c>
      <c r="AV751" s="14" t="s">
        <v>82</v>
      </c>
      <c r="AW751" s="14" t="s">
        <v>4</v>
      </c>
      <c r="AX751" s="14" t="s">
        <v>80</v>
      </c>
      <c r="AY751" s="215" t="s">
        <v>138</v>
      </c>
    </row>
    <row r="752" spans="1:65" s="2" customFormat="1" ht="49.05" customHeight="1" x14ac:dyDescent="0.2">
      <c r="A752" s="36"/>
      <c r="B752" s="37"/>
      <c r="C752" s="227" t="s">
        <v>845</v>
      </c>
      <c r="D752" s="227" t="s">
        <v>302</v>
      </c>
      <c r="E752" s="228" t="s">
        <v>846</v>
      </c>
      <c r="F752" s="229" t="s">
        <v>847</v>
      </c>
      <c r="G752" s="230" t="s">
        <v>154</v>
      </c>
      <c r="H752" s="231">
        <v>171.61099999999999</v>
      </c>
      <c r="I752" s="232">
        <v>650</v>
      </c>
      <c r="J752" s="233">
        <f>ROUND(I752*H752,2)</f>
        <v>111547.15</v>
      </c>
      <c r="K752" s="229" t="s">
        <v>145</v>
      </c>
      <c r="L752" s="234"/>
      <c r="M752" s="235" t="s">
        <v>19</v>
      </c>
      <c r="N752" s="236" t="s">
        <v>43</v>
      </c>
      <c r="O752" s="66"/>
      <c r="P752" s="184">
        <f>O752*H752</f>
        <v>0</v>
      </c>
      <c r="Q752" s="184">
        <v>2.5000000000000001E-3</v>
      </c>
      <c r="R752" s="184">
        <f>Q752*H752</f>
        <v>0.42902750000000001</v>
      </c>
      <c r="S752" s="184">
        <v>0</v>
      </c>
      <c r="T752" s="185">
        <f>S752*H752</f>
        <v>0</v>
      </c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R752" s="186" t="s">
        <v>428</v>
      </c>
      <c r="AT752" s="186" t="s">
        <v>302</v>
      </c>
      <c r="AU752" s="186" t="s">
        <v>82</v>
      </c>
      <c r="AY752" s="19" t="s">
        <v>138</v>
      </c>
      <c r="BE752" s="187">
        <f>IF(N752="základní",J752,0)</f>
        <v>111547.15</v>
      </c>
      <c r="BF752" s="187">
        <f>IF(N752="snížená",J752,0)</f>
        <v>0</v>
      </c>
      <c r="BG752" s="187">
        <f>IF(N752="zákl. přenesená",J752,0)</f>
        <v>0</v>
      </c>
      <c r="BH752" s="187">
        <f>IF(N752="sníž. přenesená",J752,0)</f>
        <v>0</v>
      </c>
      <c r="BI752" s="187">
        <f>IF(N752="nulová",J752,0)</f>
        <v>0</v>
      </c>
      <c r="BJ752" s="19" t="s">
        <v>80</v>
      </c>
      <c r="BK752" s="187">
        <f>ROUND(I752*H752,2)</f>
        <v>111547.15</v>
      </c>
      <c r="BL752" s="19" t="s">
        <v>313</v>
      </c>
      <c r="BM752" s="186" t="s">
        <v>848</v>
      </c>
    </row>
    <row r="753" spans="1:65" s="2" customFormat="1" ht="38.4" x14ac:dyDescent="0.2">
      <c r="A753" s="36"/>
      <c r="B753" s="37"/>
      <c r="C753" s="38"/>
      <c r="D753" s="188" t="s">
        <v>148</v>
      </c>
      <c r="E753" s="38"/>
      <c r="F753" s="189" t="s">
        <v>847</v>
      </c>
      <c r="G753" s="38"/>
      <c r="H753" s="38"/>
      <c r="I753" s="190"/>
      <c r="J753" s="38"/>
      <c r="K753" s="38"/>
      <c r="L753" s="41"/>
      <c r="M753" s="191"/>
      <c r="N753" s="192"/>
      <c r="O753" s="66"/>
      <c r="P753" s="66"/>
      <c r="Q753" s="66"/>
      <c r="R753" s="66"/>
      <c r="S753" s="66"/>
      <c r="T753" s="67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T753" s="19" t="s">
        <v>148</v>
      </c>
      <c r="AU753" s="19" t="s">
        <v>82</v>
      </c>
    </row>
    <row r="754" spans="1:65" s="13" customFormat="1" x14ac:dyDescent="0.2">
      <c r="B754" s="195"/>
      <c r="C754" s="196"/>
      <c r="D754" s="188" t="s">
        <v>158</v>
      </c>
      <c r="E754" s="197" t="s">
        <v>19</v>
      </c>
      <c r="F754" s="198" t="s">
        <v>830</v>
      </c>
      <c r="G754" s="196"/>
      <c r="H754" s="197" t="s">
        <v>19</v>
      </c>
      <c r="I754" s="199"/>
      <c r="J754" s="196"/>
      <c r="K754" s="196"/>
      <c r="L754" s="200"/>
      <c r="M754" s="201"/>
      <c r="N754" s="202"/>
      <c r="O754" s="202"/>
      <c r="P754" s="202"/>
      <c r="Q754" s="202"/>
      <c r="R754" s="202"/>
      <c r="S754" s="202"/>
      <c r="T754" s="203"/>
      <c r="AT754" s="204" t="s">
        <v>158</v>
      </c>
      <c r="AU754" s="204" t="s">
        <v>82</v>
      </c>
      <c r="AV754" s="13" t="s">
        <v>80</v>
      </c>
      <c r="AW754" s="13" t="s">
        <v>33</v>
      </c>
      <c r="AX754" s="13" t="s">
        <v>72</v>
      </c>
      <c r="AY754" s="204" t="s">
        <v>138</v>
      </c>
    </row>
    <row r="755" spans="1:65" s="13" customFormat="1" x14ac:dyDescent="0.2">
      <c r="B755" s="195"/>
      <c r="C755" s="196"/>
      <c r="D755" s="188" t="s">
        <v>158</v>
      </c>
      <c r="E755" s="197" t="s">
        <v>19</v>
      </c>
      <c r="F755" s="198" t="s">
        <v>435</v>
      </c>
      <c r="G755" s="196"/>
      <c r="H755" s="197" t="s">
        <v>19</v>
      </c>
      <c r="I755" s="199"/>
      <c r="J755" s="196"/>
      <c r="K755" s="196"/>
      <c r="L755" s="200"/>
      <c r="M755" s="201"/>
      <c r="N755" s="202"/>
      <c r="O755" s="202"/>
      <c r="P755" s="202"/>
      <c r="Q755" s="202"/>
      <c r="R755" s="202"/>
      <c r="S755" s="202"/>
      <c r="T755" s="203"/>
      <c r="AT755" s="204" t="s">
        <v>158</v>
      </c>
      <c r="AU755" s="204" t="s">
        <v>82</v>
      </c>
      <c r="AV755" s="13" t="s">
        <v>80</v>
      </c>
      <c r="AW755" s="13" t="s">
        <v>33</v>
      </c>
      <c r="AX755" s="13" t="s">
        <v>72</v>
      </c>
      <c r="AY755" s="204" t="s">
        <v>138</v>
      </c>
    </row>
    <row r="756" spans="1:65" s="14" customFormat="1" x14ac:dyDescent="0.2">
      <c r="B756" s="205"/>
      <c r="C756" s="206"/>
      <c r="D756" s="188" t="s">
        <v>158</v>
      </c>
      <c r="E756" s="207" t="s">
        <v>19</v>
      </c>
      <c r="F756" s="208" t="s">
        <v>818</v>
      </c>
      <c r="G756" s="206"/>
      <c r="H756" s="209">
        <v>40.590000000000003</v>
      </c>
      <c r="I756" s="210"/>
      <c r="J756" s="206"/>
      <c r="K756" s="206"/>
      <c r="L756" s="211"/>
      <c r="M756" s="212"/>
      <c r="N756" s="213"/>
      <c r="O756" s="213"/>
      <c r="P756" s="213"/>
      <c r="Q756" s="213"/>
      <c r="R756" s="213"/>
      <c r="S756" s="213"/>
      <c r="T756" s="214"/>
      <c r="AT756" s="215" t="s">
        <v>158</v>
      </c>
      <c r="AU756" s="215" t="s">
        <v>82</v>
      </c>
      <c r="AV756" s="14" t="s">
        <v>82</v>
      </c>
      <c r="AW756" s="14" t="s">
        <v>33</v>
      </c>
      <c r="AX756" s="14" t="s">
        <v>72</v>
      </c>
      <c r="AY756" s="215" t="s">
        <v>138</v>
      </c>
    </row>
    <row r="757" spans="1:65" s="14" customFormat="1" x14ac:dyDescent="0.2">
      <c r="B757" s="205"/>
      <c r="C757" s="206"/>
      <c r="D757" s="188" t="s">
        <v>158</v>
      </c>
      <c r="E757" s="207" t="s">
        <v>19</v>
      </c>
      <c r="F757" s="208" t="s">
        <v>849</v>
      </c>
      <c r="G757" s="206"/>
      <c r="H757" s="209">
        <v>2.2200000000000002</v>
      </c>
      <c r="I757" s="210"/>
      <c r="J757" s="206"/>
      <c r="K757" s="206"/>
      <c r="L757" s="211"/>
      <c r="M757" s="212"/>
      <c r="N757" s="213"/>
      <c r="O757" s="213"/>
      <c r="P757" s="213"/>
      <c r="Q757" s="213"/>
      <c r="R757" s="213"/>
      <c r="S757" s="213"/>
      <c r="T757" s="214"/>
      <c r="AT757" s="215" t="s">
        <v>158</v>
      </c>
      <c r="AU757" s="215" t="s">
        <v>82</v>
      </c>
      <c r="AV757" s="14" t="s">
        <v>82</v>
      </c>
      <c r="AW757" s="14" t="s">
        <v>33</v>
      </c>
      <c r="AX757" s="14" t="s">
        <v>72</v>
      </c>
      <c r="AY757" s="215" t="s">
        <v>138</v>
      </c>
    </row>
    <row r="758" spans="1:65" s="13" customFormat="1" x14ac:dyDescent="0.2">
      <c r="B758" s="195"/>
      <c r="C758" s="196"/>
      <c r="D758" s="188" t="s">
        <v>158</v>
      </c>
      <c r="E758" s="197" t="s">
        <v>19</v>
      </c>
      <c r="F758" s="198" t="s">
        <v>299</v>
      </c>
      <c r="G758" s="196"/>
      <c r="H758" s="197" t="s">
        <v>19</v>
      </c>
      <c r="I758" s="199"/>
      <c r="J758" s="196"/>
      <c r="K758" s="196"/>
      <c r="L758" s="200"/>
      <c r="M758" s="201"/>
      <c r="N758" s="202"/>
      <c r="O758" s="202"/>
      <c r="P758" s="202"/>
      <c r="Q758" s="202"/>
      <c r="R758" s="202"/>
      <c r="S758" s="202"/>
      <c r="T758" s="203"/>
      <c r="AT758" s="204" t="s">
        <v>158</v>
      </c>
      <c r="AU758" s="204" t="s">
        <v>82</v>
      </c>
      <c r="AV758" s="13" t="s">
        <v>80</v>
      </c>
      <c r="AW758" s="13" t="s">
        <v>33</v>
      </c>
      <c r="AX758" s="13" t="s">
        <v>72</v>
      </c>
      <c r="AY758" s="204" t="s">
        <v>138</v>
      </c>
    </row>
    <row r="759" spans="1:65" s="14" customFormat="1" x14ac:dyDescent="0.2">
      <c r="B759" s="205"/>
      <c r="C759" s="206"/>
      <c r="D759" s="188" t="s">
        <v>158</v>
      </c>
      <c r="E759" s="207" t="s">
        <v>19</v>
      </c>
      <c r="F759" s="208" t="s">
        <v>820</v>
      </c>
      <c r="G759" s="206"/>
      <c r="H759" s="209">
        <v>70.72</v>
      </c>
      <c r="I759" s="210"/>
      <c r="J759" s="206"/>
      <c r="K759" s="206"/>
      <c r="L759" s="211"/>
      <c r="M759" s="212"/>
      <c r="N759" s="213"/>
      <c r="O759" s="213"/>
      <c r="P759" s="213"/>
      <c r="Q759" s="213"/>
      <c r="R759" s="213"/>
      <c r="S759" s="213"/>
      <c r="T759" s="214"/>
      <c r="AT759" s="215" t="s">
        <v>158</v>
      </c>
      <c r="AU759" s="215" t="s">
        <v>82</v>
      </c>
      <c r="AV759" s="14" t="s">
        <v>82</v>
      </c>
      <c r="AW759" s="14" t="s">
        <v>33</v>
      </c>
      <c r="AX759" s="14" t="s">
        <v>72</v>
      </c>
      <c r="AY759" s="215" t="s">
        <v>138</v>
      </c>
    </row>
    <row r="760" spans="1:65" s="14" customFormat="1" ht="20.399999999999999" x14ac:dyDescent="0.2">
      <c r="B760" s="205"/>
      <c r="C760" s="206"/>
      <c r="D760" s="188" t="s">
        <v>158</v>
      </c>
      <c r="E760" s="207" t="s">
        <v>19</v>
      </c>
      <c r="F760" s="208" t="s">
        <v>850</v>
      </c>
      <c r="G760" s="206"/>
      <c r="H760" s="209">
        <v>22.01</v>
      </c>
      <c r="I760" s="210"/>
      <c r="J760" s="206"/>
      <c r="K760" s="206"/>
      <c r="L760" s="211"/>
      <c r="M760" s="212"/>
      <c r="N760" s="213"/>
      <c r="O760" s="213"/>
      <c r="P760" s="213"/>
      <c r="Q760" s="213"/>
      <c r="R760" s="213"/>
      <c r="S760" s="213"/>
      <c r="T760" s="214"/>
      <c r="AT760" s="215" t="s">
        <v>158</v>
      </c>
      <c r="AU760" s="215" t="s">
        <v>82</v>
      </c>
      <c r="AV760" s="14" t="s">
        <v>82</v>
      </c>
      <c r="AW760" s="14" t="s">
        <v>33</v>
      </c>
      <c r="AX760" s="14" t="s">
        <v>72</v>
      </c>
      <c r="AY760" s="215" t="s">
        <v>138</v>
      </c>
    </row>
    <row r="761" spans="1:65" s="14" customFormat="1" x14ac:dyDescent="0.2">
      <c r="B761" s="205"/>
      <c r="C761" s="206"/>
      <c r="D761" s="188" t="s">
        <v>158</v>
      </c>
      <c r="E761" s="207" t="s">
        <v>19</v>
      </c>
      <c r="F761" s="208" t="s">
        <v>851</v>
      </c>
      <c r="G761" s="206"/>
      <c r="H761" s="209">
        <v>6.99</v>
      </c>
      <c r="I761" s="210"/>
      <c r="J761" s="206"/>
      <c r="K761" s="206"/>
      <c r="L761" s="211"/>
      <c r="M761" s="212"/>
      <c r="N761" s="213"/>
      <c r="O761" s="213"/>
      <c r="P761" s="213"/>
      <c r="Q761" s="213"/>
      <c r="R761" s="213"/>
      <c r="S761" s="213"/>
      <c r="T761" s="214"/>
      <c r="AT761" s="215" t="s">
        <v>158</v>
      </c>
      <c r="AU761" s="215" t="s">
        <v>82</v>
      </c>
      <c r="AV761" s="14" t="s">
        <v>82</v>
      </c>
      <c r="AW761" s="14" t="s">
        <v>33</v>
      </c>
      <c r="AX761" s="14" t="s">
        <v>72</v>
      </c>
      <c r="AY761" s="215" t="s">
        <v>138</v>
      </c>
    </row>
    <row r="762" spans="1:65" s="14" customFormat="1" x14ac:dyDescent="0.2">
      <c r="B762" s="205"/>
      <c r="C762" s="206"/>
      <c r="D762" s="188" t="s">
        <v>158</v>
      </c>
      <c r="E762" s="207" t="s">
        <v>19</v>
      </c>
      <c r="F762" s="208" t="s">
        <v>852</v>
      </c>
      <c r="G762" s="206"/>
      <c r="H762" s="209">
        <v>13.48</v>
      </c>
      <c r="I762" s="210"/>
      <c r="J762" s="206"/>
      <c r="K762" s="206"/>
      <c r="L762" s="211"/>
      <c r="M762" s="212"/>
      <c r="N762" s="213"/>
      <c r="O762" s="213"/>
      <c r="P762" s="213"/>
      <c r="Q762" s="213"/>
      <c r="R762" s="213"/>
      <c r="S762" s="213"/>
      <c r="T762" s="214"/>
      <c r="AT762" s="215" t="s">
        <v>158</v>
      </c>
      <c r="AU762" s="215" t="s">
        <v>82</v>
      </c>
      <c r="AV762" s="14" t="s">
        <v>82</v>
      </c>
      <c r="AW762" s="14" t="s">
        <v>33</v>
      </c>
      <c r="AX762" s="14" t="s">
        <v>72</v>
      </c>
      <c r="AY762" s="215" t="s">
        <v>138</v>
      </c>
    </row>
    <row r="763" spans="1:65" s="15" customFormat="1" x14ac:dyDescent="0.2">
      <c r="B763" s="216"/>
      <c r="C763" s="217"/>
      <c r="D763" s="188" t="s">
        <v>158</v>
      </c>
      <c r="E763" s="218" t="s">
        <v>19</v>
      </c>
      <c r="F763" s="219" t="s">
        <v>214</v>
      </c>
      <c r="G763" s="217"/>
      <c r="H763" s="220">
        <v>156.01</v>
      </c>
      <c r="I763" s="221"/>
      <c r="J763" s="217"/>
      <c r="K763" s="217"/>
      <c r="L763" s="222"/>
      <c r="M763" s="223"/>
      <c r="N763" s="224"/>
      <c r="O763" s="224"/>
      <c r="P763" s="224"/>
      <c r="Q763" s="224"/>
      <c r="R763" s="224"/>
      <c r="S763" s="224"/>
      <c r="T763" s="225"/>
      <c r="AT763" s="226" t="s">
        <v>158</v>
      </c>
      <c r="AU763" s="226" t="s">
        <v>82</v>
      </c>
      <c r="AV763" s="15" t="s">
        <v>146</v>
      </c>
      <c r="AW763" s="15" t="s">
        <v>33</v>
      </c>
      <c r="AX763" s="15" t="s">
        <v>80</v>
      </c>
      <c r="AY763" s="226" t="s">
        <v>138</v>
      </c>
    </row>
    <row r="764" spans="1:65" s="14" customFormat="1" x14ac:dyDescent="0.2">
      <c r="B764" s="205"/>
      <c r="C764" s="206"/>
      <c r="D764" s="188" t="s">
        <v>158</v>
      </c>
      <c r="E764" s="206"/>
      <c r="F764" s="208" t="s">
        <v>853</v>
      </c>
      <c r="G764" s="206"/>
      <c r="H764" s="209">
        <v>171.61099999999999</v>
      </c>
      <c r="I764" s="210"/>
      <c r="J764" s="206"/>
      <c r="K764" s="206"/>
      <c r="L764" s="211"/>
      <c r="M764" s="212"/>
      <c r="N764" s="213"/>
      <c r="O764" s="213"/>
      <c r="P764" s="213"/>
      <c r="Q764" s="213"/>
      <c r="R764" s="213"/>
      <c r="S764" s="213"/>
      <c r="T764" s="214"/>
      <c r="AT764" s="215" t="s">
        <v>158</v>
      </c>
      <c r="AU764" s="215" t="s">
        <v>82</v>
      </c>
      <c r="AV764" s="14" t="s">
        <v>82</v>
      </c>
      <c r="AW764" s="14" t="s">
        <v>4</v>
      </c>
      <c r="AX764" s="14" t="s">
        <v>80</v>
      </c>
      <c r="AY764" s="215" t="s">
        <v>138</v>
      </c>
    </row>
    <row r="765" spans="1:65" s="2" customFormat="1" ht="21.75" customHeight="1" x14ac:dyDescent="0.2">
      <c r="A765" s="36"/>
      <c r="B765" s="37"/>
      <c r="C765" s="175" t="s">
        <v>854</v>
      </c>
      <c r="D765" s="175" t="s">
        <v>141</v>
      </c>
      <c r="E765" s="176" t="s">
        <v>855</v>
      </c>
      <c r="F765" s="177" t="s">
        <v>856</v>
      </c>
      <c r="G765" s="178" t="s">
        <v>757</v>
      </c>
      <c r="H765" s="179">
        <v>332.73</v>
      </c>
      <c r="I765" s="180">
        <v>16</v>
      </c>
      <c r="J765" s="181">
        <f>ROUND(I765*H765,2)</f>
        <v>5323.68</v>
      </c>
      <c r="K765" s="177" t="s">
        <v>145</v>
      </c>
      <c r="L765" s="41"/>
      <c r="M765" s="182" t="s">
        <v>19</v>
      </c>
      <c r="N765" s="183" t="s">
        <v>43</v>
      </c>
      <c r="O765" s="66"/>
      <c r="P765" s="184">
        <f>O765*H765</f>
        <v>0</v>
      </c>
      <c r="Q765" s="184">
        <v>0</v>
      </c>
      <c r="R765" s="184">
        <f>Q765*H765</f>
        <v>0</v>
      </c>
      <c r="S765" s="184">
        <v>2.9999999999999997E-4</v>
      </c>
      <c r="T765" s="185">
        <f>S765*H765</f>
        <v>9.9818999999999991E-2</v>
      </c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R765" s="186" t="s">
        <v>313</v>
      </c>
      <c r="AT765" s="186" t="s">
        <v>141</v>
      </c>
      <c r="AU765" s="186" t="s">
        <v>82</v>
      </c>
      <c r="AY765" s="19" t="s">
        <v>138</v>
      </c>
      <c r="BE765" s="187">
        <f>IF(N765="základní",J765,0)</f>
        <v>5323.68</v>
      </c>
      <c r="BF765" s="187">
        <f>IF(N765="snížená",J765,0)</f>
        <v>0</v>
      </c>
      <c r="BG765" s="187">
        <f>IF(N765="zákl. přenesená",J765,0)</f>
        <v>0</v>
      </c>
      <c r="BH765" s="187">
        <f>IF(N765="sníž. přenesená",J765,0)</f>
        <v>0</v>
      </c>
      <c r="BI765" s="187">
        <f>IF(N765="nulová",J765,0)</f>
        <v>0</v>
      </c>
      <c r="BJ765" s="19" t="s">
        <v>80</v>
      </c>
      <c r="BK765" s="187">
        <f>ROUND(I765*H765,2)</f>
        <v>5323.68</v>
      </c>
      <c r="BL765" s="19" t="s">
        <v>313</v>
      </c>
      <c r="BM765" s="186" t="s">
        <v>857</v>
      </c>
    </row>
    <row r="766" spans="1:65" s="2" customFormat="1" x14ac:dyDescent="0.2">
      <c r="A766" s="36"/>
      <c r="B766" s="37"/>
      <c r="C766" s="38"/>
      <c r="D766" s="188" t="s">
        <v>148</v>
      </c>
      <c r="E766" s="38"/>
      <c r="F766" s="189" t="s">
        <v>858</v>
      </c>
      <c r="G766" s="38"/>
      <c r="H766" s="38"/>
      <c r="I766" s="190"/>
      <c r="J766" s="38"/>
      <c r="K766" s="38"/>
      <c r="L766" s="41"/>
      <c r="M766" s="191"/>
      <c r="N766" s="192"/>
      <c r="O766" s="66"/>
      <c r="P766" s="66"/>
      <c r="Q766" s="66"/>
      <c r="R766" s="66"/>
      <c r="S766" s="66"/>
      <c r="T766" s="67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T766" s="19" t="s">
        <v>148</v>
      </c>
      <c r="AU766" s="19" t="s">
        <v>82</v>
      </c>
    </row>
    <row r="767" spans="1:65" s="2" customFormat="1" x14ac:dyDescent="0.2">
      <c r="A767" s="36"/>
      <c r="B767" s="37"/>
      <c r="C767" s="38"/>
      <c r="D767" s="193" t="s">
        <v>150</v>
      </c>
      <c r="E767" s="38"/>
      <c r="F767" s="194" t="s">
        <v>859</v>
      </c>
      <c r="G767" s="38"/>
      <c r="H767" s="38"/>
      <c r="I767" s="190"/>
      <c r="J767" s="38"/>
      <c r="K767" s="38"/>
      <c r="L767" s="41"/>
      <c r="M767" s="191"/>
      <c r="N767" s="192"/>
      <c r="O767" s="66"/>
      <c r="P767" s="66"/>
      <c r="Q767" s="66"/>
      <c r="R767" s="66"/>
      <c r="S767" s="66"/>
      <c r="T767" s="67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T767" s="19" t="s">
        <v>150</v>
      </c>
      <c r="AU767" s="19" t="s">
        <v>82</v>
      </c>
    </row>
    <row r="768" spans="1:65" s="13" customFormat="1" x14ac:dyDescent="0.2">
      <c r="B768" s="195"/>
      <c r="C768" s="196"/>
      <c r="D768" s="188" t="s">
        <v>158</v>
      </c>
      <c r="E768" s="197" t="s">
        <v>19</v>
      </c>
      <c r="F768" s="198" t="s">
        <v>860</v>
      </c>
      <c r="G768" s="196"/>
      <c r="H768" s="197" t="s">
        <v>19</v>
      </c>
      <c r="I768" s="199"/>
      <c r="J768" s="196"/>
      <c r="K768" s="196"/>
      <c r="L768" s="200"/>
      <c r="M768" s="201"/>
      <c r="N768" s="202"/>
      <c r="O768" s="202"/>
      <c r="P768" s="202"/>
      <c r="Q768" s="202"/>
      <c r="R768" s="202"/>
      <c r="S768" s="202"/>
      <c r="T768" s="203"/>
      <c r="AT768" s="204" t="s">
        <v>158</v>
      </c>
      <c r="AU768" s="204" t="s">
        <v>82</v>
      </c>
      <c r="AV768" s="13" t="s">
        <v>80</v>
      </c>
      <c r="AW768" s="13" t="s">
        <v>33</v>
      </c>
      <c r="AX768" s="13" t="s">
        <v>72</v>
      </c>
      <c r="AY768" s="204" t="s">
        <v>138</v>
      </c>
    </row>
    <row r="769" spans="2:51" s="14" customFormat="1" x14ac:dyDescent="0.2">
      <c r="B769" s="205"/>
      <c r="C769" s="206"/>
      <c r="D769" s="188" t="s">
        <v>158</v>
      </c>
      <c r="E769" s="207" t="s">
        <v>19</v>
      </c>
      <c r="F769" s="208" t="s">
        <v>861</v>
      </c>
      <c r="G769" s="206"/>
      <c r="H769" s="209">
        <v>9.56</v>
      </c>
      <c r="I769" s="210"/>
      <c r="J769" s="206"/>
      <c r="K769" s="206"/>
      <c r="L769" s="211"/>
      <c r="M769" s="212"/>
      <c r="N769" s="213"/>
      <c r="O769" s="213"/>
      <c r="P769" s="213"/>
      <c r="Q769" s="213"/>
      <c r="R769" s="213"/>
      <c r="S769" s="213"/>
      <c r="T769" s="214"/>
      <c r="AT769" s="215" t="s">
        <v>158</v>
      </c>
      <c r="AU769" s="215" t="s">
        <v>82</v>
      </c>
      <c r="AV769" s="14" t="s">
        <v>82</v>
      </c>
      <c r="AW769" s="14" t="s">
        <v>33</v>
      </c>
      <c r="AX769" s="14" t="s">
        <v>72</v>
      </c>
      <c r="AY769" s="215" t="s">
        <v>138</v>
      </c>
    </row>
    <row r="770" spans="2:51" s="14" customFormat="1" x14ac:dyDescent="0.2">
      <c r="B770" s="205"/>
      <c r="C770" s="206"/>
      <c r="D770" s="188" t="s">
        <v>158</v>
      </c>
      <c r="E770" s="207" t="s">
        <v>19</v>
      </c>
      <c r="F770" s="208" t="s">
        <v>862</v>
      </c>
      <c r="G770" s="206"/>
      <c r="H770" s="209">
        <v>21.88</v>
      </c>
      <c r="I770" s="210"/>
      <c r="J770" s="206"/>
      <c r="K770" s="206"/>
      <c r="L770" s="211"/>
      <c r="M770" s="212"/>
      <c r="N770" s="213"/>
      <c r="O770" s="213"/>
      <c r="P770" s="213"/>
      <c r="Q770" s="213"/>
      <c r="R770" s="213"/>
      <c r="S770" s="213"/>
      <c r="T770" s="214"/>
      <c r="AT770" s="215" t="s">
        <v>158</v>
      </c>
      <c r="AU770" s="215" t="s">
        <v>82</v>
      </c>
      <c r="AV770" s="14" t="s">
        <v>82</v>
      </c>
      <c r="AW770" s="14" t="s">
        <v>33</v>
      </c>
      <c r="AX770" s="14" t="s">
        <v>72</v>
      </c>
      <c r="AY770" s="215" t="s">
        <v>138</v>
      </c>
    </row>
    <row r="771" spans="2:51" s="14" customFormat="1" x14ac:dyDescent="0.2">
      <c r="B771" s="205"/>
      <c r="C771" s="206"/>
      <c r="D771" s="188" t="s">
        <v>158</v>
      </c>
      <c r="E771" s="207" t="s">
        <v>19</v>
      </c>
      <c r="F771" s="208" t="s">
        <v>863</v>
      </c>
      <c r="G771" s="206"/>
      <c r="H771" s="209">
        <v>15.55</v>
      </c>
      <c r="I771" s="210"/>
      <c r="J771" s="206"/>
      <c r="K771" s="206"/>
      <c r="L771" s="211"/>
      <c r="M771" s="212"/>
      <c r="N771" s="213"/>
      <c r="O771" s="213"/>
      <c r="P771" s="213"/>
      <c r="Q771" s="213"/>
      <c r="R771" s="213"/>
      <c r="S771" s="213"/>
      <c r="T771" s="214"/>
      <c r="AT771" s="215" t="s">
        <v>158</v>
      </c>
      <c r="AU771" s="215" t="s">
        <v>82</v>
      </c>
      <c r="AV771" s="14" t="s">
        <v>82</v>
      </c>
      <c r="AW771" s="14" t="s">
        <v>33</v>
      </c>
      <c r="AX771" s="14" t="s">
        <v>72</v>
      </c>
      <c r="AY771" s="215" t="s">
        <v>138</v>
      </c>
    </row>
    <row r="772" spans="2:51" s="14" customFormat="1" x14ac:dyDescent="0.2">
      <c r="B772" s="205"/>
      <c r="C772" s="206"/>
      <c r="D772" s="188" t="s">
        <v>158</v>
      </c>
      <c r="E772" s="207" t="s">
        <v>19</v>
      </c>
      <c r="F772" s="208" t="s">
        <v>864</v>
      </c>
      <c r="G772" s="206"/>
      <c r="H772" s="209">
        <v>3.46</v>
      </c>
      <c r="I772" s="210"/>
      <c r="J772" s="206"/>
      <c r="K772" s="206"/>
      <c r="L772" s="211"/>
      <c r="M772" s="212"/>
      <c r="N772" s="213"/>
      <c r="O772" s="213"/>
      <c r="P772" s="213"/>
      <c r="Q772" s="213"/>
      <c r="R772" s="213"/>
      <c r="S772" s="213"/>
      <c r="T772" s="214"/>
      <c r="AT772" s="215" t="s">
        <v>158</v>
      </c>
      <c r="AU772" s="215" t="s">
        <v>82</v>
      </c>
      <c r="AV772" s="14" t="s">
        <v>82</v>
      </c>
      <c r="AW772" s="14" t="s">
        <v>33</v>
      </c>
      <c r="AX772" s="14" t="s">
        <v>72</v>
      </c>
      <c r="AY772" s="215" t="s">
        <v>138</v>
      </c>
    </row>
    <row r="773" spans="2:51" s="14" customFormat="1" x14ac:dyDescent="0.2">
      <c r="B773" s="205"/>
      <c r="C773" s="206"/>
      <c r="D773" s="188" t="s">
        <v>158</v>
      </c>
      <c r="E773" s="207" t="s">
        <v>19</v>
      </c>
      <c r="F773" s="208" t="s">
        <v>865</v>
      </c>
      <c r="G773" s="206"/>
      <c r="H773" s="209">
        <v>17.010000000000002</v>
      </c>
      <c r="I773" s="210"/>
      <c r="J773" s="206"/>
      <c r="K773" s="206"/>
      <c r="L773" s="211"/>
      <c r="M773" s="212"/>
      <c r="N773" s="213"/>
      <c r="O773" s="213"/>
      <c r="P773" s="213"/>
      <c r="Q773" s="213"/>
      <c r="R773" s="213"/>
      <c r="S773" s="213"/>
      <c r="T773" s="214"/>
      <c r="AT773" s="215" t="s">
        <v>158</v>
      </c>
      <c r="AU773" s="215" t="s">
        <v>82</v>
      </c>
      <c r="AV773" s="14" t="s">
        <v>82</v>
      </c>
      <c r="AW773" s="14" t="s">
        <v>33</v>
      </c>
      <c r="AX773" s="14" t="s">
        <v>72</v>
      </c>
      <c r="AY773" s="215" t="s">
        <v>138</v>
      </c>
    </row>
    <row r="774" spans="2:51" s="14" customFormat="1" x14ac:dyDescent="0.2">
      <c r="B774" s="205"/>
      <c r="C774" s="206"/>
      <c r="D774" s="188" t="s">
        <v>158</v>
      </c>
      <c r="E774" s="207" t="s">
        <v>19</v>
      </c>
      <c r="F774" s="208" t="s">
        <v>866</v>
      </c>
      <c r="G774" s="206"/>
      <c r="H774" s="209">
        <v>27.07</v>
      </c>
      <c r="I774" s="210"/>
      <c r="J774" s="206"/>
      <c r="K774" s="206"/>
      <c r="L774" s="211"/>
      <c r="M774" s="212"/>
      <c r="N774" s="213"/>
      <c r="O774" s="213"/>
      <c r="P774" s="213"/>
      <c r="Q774" s="213"/>
      <c r="R774" s="213"/>
      <c r="S774" s="213"/>
      <c r="T774" s="214"/>
      <c r="AT774" s="215" t="s">
        <v>158</v>
      </c>
      <c r="AU774" s="215" t="s">
        <v>82</v>
      </c>
      <c r="AV774" s="14" t="s">
        <v>82</v>
      </c>
      <c r="AW774" s="14" t="s">
        <v>33</v>
      </c>
      <c r="AX774" s="14" t="s">
        <v>72</v>
      </c>
      <c r="AY774" s="215" t="s">
        <v>138</v>
      </c>
    </row>
    <row r="775" spans="2:51" s="14" customFormat="1" x14ac:dyDescent="0.2">
      <c r="B775" s="205"/>
      <c r="C775" s="206"/>
      <c r="D775" s="188" t="s">
        <v>158</v>
      </c>
      <c r="E775" s="207" t="s">
        <v>19</v>
      </c>
      <c r="F775" s="208" t="s">
        <v>867</v>
      </c>
      <c r="G775" s="206"/>
      <c r="H775" s="209">
        <v>3.94</v>
      </c>
      <c r="I775" s="210"/>
      <c r="J775" s="206"/>
      <c r="K775" s="206"/>
      <c r="L775" s="211"/>
      <c r="M775" s="212"/>
      <c r="N775" s="213"/>
      <c r="O775" s="213"/>
      <c r="P775" s="213"/>
      <c r="Q775" s="213"/>
      <c r="R775" s="213"/>
      <c r="S775" s="213"/>
      <c r="T775" s="214"/>
      <c r="AT775" s="215" t="s">
        <v>158</v>
      </c>
      <c r="AU775" s="215" t="s">
        <v>82</v>
      </c>
      <c r="AV775" s="14" t="s">
        <v>82</v>
      </c>
      <c r="AW775" s="14" t="s">
        <v>33</v>
      </c>
      <c r="AX775" s="14" t="s">
        <v>72</v>
      </c>
      <c r="AY775" s="215" t="s">
        <v>138</v>
      </c>
    </row>
    <row r="776" spans="2:51" s="14" customFormat="1" x14ac:dyDescent="0.2">
      <c r="B776" s="205"/>
      <c r="C776" s="206"/>
      <c r="D776" s="188" t="s">
        <v>158</v>
      </c>
      <c r="E776" s="207" t="s">
        <v>19</v>
      </c>
      <c r="F776" s="208" t="s">
        <v>868</v>
      </c>
      <c r="G776" s="206"/>
      <c r="H776" s="209">
        <v>20.11</v>
      </c>
      <c r="I776" s="210"/>
      <c r="J776" s="206"/>
      <c r="K776" s="206"/>
      <c r="L776" s="211"/>
      <c r="M776" s="212"/>
      <c r="N776" s="213"/>
      <c r="O776" s="213"/>
      <c r="P776" s="213"/>
      <c r="Q776" s="213"/>
      <c r="R776" s="213"/>
      <c r="S776" s="213"/>
      <c r="T776" s="214"/>
      <c r="AT776" s="215" t="s">
        <v>158</v>
      </c>
      <c r="AU776" s="215" t="s">
        <v>82</v>
      </c>
      <c r="AV776" s="14" t="s">
        <v>82</v>
      </c>
      <c r="AW776" s="14" t="s">
        <v>33</v>
      </c>
      <c r="AX776" s="14" t="s">
        <v>72</v>
      </c>
      <c r="AY776" s="215" t="s">
        <v>138</v>
      </c>
    </row>
    <row r="777" spans="2:51" s="14" customFormat="1" x14ac:dyDescent="0.2">
      <c r="B777" s="205"/>
      <c r="C777" s="206"/>
      <c r="D777" s="188" t="s">
        <v>158</v>
      </c>
      <c r="E777" s="207" t="s">
        <v>19</v>
      </c>
      <c r="F777" s="208" t="s">
        <v>869</v>
      </c>
      <c r="G777" s="206"/>
      <c r="H777" s="209">
        <v>10.42</v>
      </c>
      <c r="I777" s="210"/>
      <c r="J777" s="206"/>
      <c r="K777" s="206"/>
      <c r="L777" s="211"/>
      <c r="M777" s="212"/>
      <c r="N777" s="213"/>
      <c r="O777" s="213"/>
      <c r="P777" s="213"/>
      <c r="Q777" s="213"/>
      <c r="R777" s="213"/>
      <c r="S777" s="213"/>
      <c r="T777" s="214"/>
      <c r="AT777" s="215" t="s">
        <v>158</v>
      </c>
      <c r="AU777" s="215" t="s">
        <v>82</v>
      </c>
      <c r="AV777" s="14" t="s">
        <v>82</v>
      </c>
      <c r="AW777" s="14" t="s">
        <v>33</v>
      </c>
      <c r="AX777" s="14" t="s">
        <v>72</v>
      </c>
      <c r="AY777" s="215" t="s">
        <v>138</v>
      </c>
    </row>
    <row r="778" spans="2:51" s="14" customFormat="1" x14ac:dyDescent="0.2">
      <c r="B778" s="205"/>
      <c r="C778" s="206"/>
      <c r="D778" s="188" t="s">
        <v>158</v>
      </c>
      <c r="E778" s="207" t="s">
        <v>19</v>
      </c>
      <c r="F778" s="208" t="s">
        <v>870</v>
      </c>
      <c r="G778" s="206"/>
      <c r="H778" s="209">
        <v>7.6</v>
      </c>
      <c r="I778" s="210"/>
      <c r="J778" s="206"/>
      <c r="K778" s="206"/>
      <c r="L778" s="211"/>
      <c r="M778" s="212"/>
      <c r="N778" s="213"/>
      <c r="O778" s="213"/>
      <c r="P778" s="213"/>
      <c r="Q778" s="213"/>
      <c r="R778" s="213"/>
      <c r="S778" s="213"/>
      <c r="T778" s="214"/>
      <c r="AT778" s="215" t="s">
        <v>158</v>
      </c>
      <c r="AU778" s="215" t="s">
        <v>82</v>
      </c>
      <c r="AV778" s="14" t="s">
        <v>82</v>
      </c>
      <c r="AW778" s="14" t="s">
        <v>33</v>
      </c>
      <c r="AX778" s="14" t="s">
        <v>72</v>
      </c>
      <c r="AY778" s="215" t="s">
        <v>138</v>
      </c>
    </row>
    <row r="779" spans="2:51" s="14" customFormat="1" x14ac:dyDescent="0.2">
      <c r="B779" s="205"/>
      <c r="C779" s="206"/>
      <c r="D779" s="188" t="s">
        <v>158</v>
      </c>
      <c r="E779" s="207" t="s">
        <v>19</v>
      </c>
      <c r="F779" s="208" t="s">
        <v>871</v>
      </c>
      <c r="G779" s="206"/>
      <c r="H779" s="209">
        <v>20.96</v>
      </c>
      <c r="I779" s="210"/>
      <c r="J779" s="206"/>
      <c r="K779" s="206"/>
      <c r="L779" s="211"/>
      <c r="M779" s="212"/>
      <c r="N779" s="213"/>
      <c r="O779" s="213"/>
      <c r="P779" s="213"/>
      <c r="Q779" s="213"/>
      <c r="R779" s="213"/>
      <c r="S779" s="213"/>
      <c r="T779" s="214"/>
      <c r="AT779" s="215" t="s">
        <v>158</v>
      </c>
      <c r="AU779" s="215" t="s">
        <v>82</v>
      </c>
      <c r="AV779" s="14" t="s">
        <v>82</v>
      </c>
      <c r="AW779" s="14" t="s">
        <v>33</v>
      </c>
      <c r="AX779" s="14" t="s">
        <v>72</v>
      </c>
      <c r="AY779" s="215" t="s">
        <v>138</v>
      </c>
    </row>
    <row r="780" spans="2:51" s="14" customFormat="1" x14ac:dyDescent="0.2">
      <c r="B780" s="205"/>
      <c r="C780" s="206"/>
      <c r="D780" s="188" t="s">
        <v>158</v>
      </c>
      <c r="E780" s="207" t="s">
        <v>19</v>
      </c>
      <c r="F780" s="208" t="s">
        <v>872</v>
      </c>
      <c r="G780" s="206"/>
      <c r="H780" s="209">
        <v>9.86</v>
      </c>
      <c r="I780" s="210"/>
      <c r="J780" s="206"/>
      <c r="K780" s="206"/>
      <c r="L780" s="211"/>
      <c r="M780" s="212"/>
      <c r="N780" s="213"/>
      <c r="O780" s="213"/>
      <c r="P780" s="213"/>
      <c r="Q780" s="213"/>
      <c r="R780" s="213"/>
      <c r="S780" s="213"/>
      <c r="T780" s="214"/>
      <c r="AT780" s="215" t="s">
        <v>158</v>
      </c>
      <c r="AU780" s="215" t="s">
        <v>82</v>
      </c>
      <c r="AV780" s="14" t="s">
        <v>82</v>
      </c>
      <c r="AW780" s="14" t="s">
        <v>33</v>
      </c>
      <c r="AX780" s="14" t="s">
        <v>72</v>
      </c>
      <c r="AY780" s="215" t="s">
        <v>138</v>
      </c>
    </row>
    <row r="781" spans="2:51" s="14" customFormat="1" x14ac:dyDescent="0.2">
      <c r="B781" s="205"/>
      <c r="C781" s="206"/>
      <c r="D781" s="188" t="s">
        <v>158</v>
      </c>
      <c r="E781" s="207" t="s">
        <v>19</v>
      </c>
      <c r="F781" s="208" t="s">
        <v>873</v>
      </c>
      <c r="G781" s="206"/>
      <c r="H781" s="209">
        <v>19.2</v>
      </c>
      <c r="I781" s="210"/>
      <c r="J781" s="206"/>
      <c r="K781" s="206"/>
      <c r="L781" s="211"/>
      <c r="M781" s="212"/>
      <c r="N781" s="213"/>
      <c r="O781" s="213"/>
      <c r="P781" s="213"/>
      <c r="Q781" s="213"/>
      <c r="R781" s="213"/>
      <c r="S781" s="213"/>
      <c r="T781" s="214"/>
      <c r="AT781" s="215" t="s">
        <v>158</v>
      </c>
      <c r="AU781" s="215" t="s">
        <v>82</v>
      </c>
      <c r="AV781" s="14" t="s">
        <v>82</v>
      </c>
      <c r="AW781" s="14" t="s">
        <v>33</v>
      </c>
      <c r="AX781" s="14" t="s">
        <v>72</v>
      </c>
      <c r="AY781" s="215" t="s">
        <v>138</v>
      </c>
    </row>
    <row r="782" spans="2:51" s="14" customFormat="1" x14ac:dyDescent="0.2">
      <c r="B782" s="205"/>
      <c r="C782" s="206"/>
      <c r="D782" s="188" t="s">
        <v>158</v>
      </c>
      <c r="E782" s="207" t="s">
        <v>19</v>
      </c>
      <c r="F782" s="208" t="s">
        <v>874</v>
      </c>
      <c r="G782" s="206"/>
      <c r="H782" s="209">
        <v>7.49</v>
      </c>
      <c r="I782" s="210"/>
      <c r="J782" s="206"/>
      <c r="K782" s="206"/>
      <c r="L782" s="211"/>
      <c r="M782" s="212"/>
      <c r="N782" s="213"/>
      <c r="O782" s="213"/>
      <c r="P782" s="213"/>
      <c r="Q782" s="213"/>
      <c r="R782" s="213"/>
      <c r="S782" s="213"/>
      <c r="T782" s="214"/>
      <c r="AT782" s="215" t="s">
        <v>158</v>
      </c>
      <c r="AU782" s="215" t="s">
        <v>82</v>
      </c>
      <c r="AV782" s="14" t="s">
        <v>82</v>
      </c>
      <c r="AW782" s="14" t="s">
        <v>33</v>
      </c>
      <c r="AX782" s="14" t="s">
        <v>72</v>
      </c>
      <c r="AY782" s="215" t="s">
        <v>138</v>
      </c>
    </row>
    <row r="783" spans="2:51" s="14" customFormat="1" x14ac:dyDescent="0.2">
      <c r="B783" s="205"/>
      <c r="C783" s="206"/>
      <c r="D783" s="188" t="s">
        <v>158</v>
      </c>
      <c r="E783" s="207" t="s">
        <v>19</v>
      </c>
      <c r="F783" s="208" t="s">
        <v>875</v>
      </c>
      <c r="G783" s="206"/>
      <c r="H783" s="209">
        <v>13.94</v>
      </c>
      <c r="I783" s="210"/>
      <c r="J783" s="206"/>
      <c r="K783" s="206"/>
      <c r="L783" s="211"/>
      <c r="M783" s="212"/>
      <c r="N783" s="213"/>
      <c r="O783" s="213"/>
      <c r="P783" s="213"/>
      <c r="Q783" s="213"/>
      <c r="R783" s="213"/>
      <c r="S783" s="213"/>
      <c r="T783" s="214"/>
      <c r="AT783" s="215" t="s">
        <v>158</v>
      </c>
      <c r="AU783" s="215" t="s">
        <v>82</v>
      </c>
      <c r="AV783" s="14" t="s">
        <v>82</v>
      </c>
      <c r="AW783" s="14" t="s">
        <v>33</v>
      </c>
      <c r="AX783" s="14" t="s">
        <v>72</v>
      </c>
      <c r="AY783" s="215" t="s">
        <v>138</v>
      </c>
    </row>
    <row r="784" spans="2:51" s="14" customFormat="1" x14ac:dyDescent="0.2">
      <c r="B784" s="205"/>
      <c r="C784" s="206"/>
      <c r="D784" s="188" t="s">
        <v>158</v>
      </c>
      <c r="E784" s="207" t="s">
        <v>19</v>
      </c>
      <c r="F784" s="208" t="s">
        <v>876</v>
      </c>
      <c r="G784" s="206"/>
      <c r="H784" s="209">
        <v>15.86</v>
      </c>
      <c r="I784" s="210"/>
      <c r="J784" s="206"/>
      <c r="K784" s="206"/>
      <c r="L784" s="211"/>
      <c r="M784" s="212"/>
      <c r="N784" s="213"/>
      <c r="O784" s="213"/>
      <c r="P784" s="213"/>
      <c r="Q784" s="213"/>
      <c r="R784" s="213"/>
      <c r="S784" s="213"/>
      <c r="T784" s="214"/>
      <c r="AT784" s="215" t="s">
        <v>158</v>
      </c>
      <c r="AU784" s="215" t="s">
        <v>82</v>
      </c>
      <c r="AV784" s="14" t="s">
        <v>82</v>
      </c>
      <c r="AW784" s="14" t="s">
        <v>33</v>
      </c>
      <c r="AX784" s="14" t="s">
        <v>72</v>
      </c>
      <c r="AY784" s="215" t="s">
        <v>138</v>
      </c>
    </row>
    <row r="785" spans="1:65" s="14" customFormat="1" x14ac:dyDescent="0.2">
      <c r="B785" s="205"/>
      <c r="C785" s="206"/>
      <c r="D785" s="188" t="s">
        <v>158</v>
      </c>
      <c r="E785" s="207" t="s">
        <v>19</v>
      </c>
      <c r="F785" s="208" t="s">
        <v>877</v>
      </c>
      <c r="G785" s="206"/>
      <c r="H785" s="209">
        <v>16.100000000000001</v>
      </c>
      <c r="I785" s="210"/>
      <c r="J785" s="206"/>
      <c r="K785" s="206"/>
      <c r="L785" s="211"/>
      <c r="M785" s="212"/>
      <c r="N785" s="213"/>
      <c r="O785" s="213"/>
      <c r="P785" s="213"/>
      <c r="Q785" s="213"/>
      <c r="R785" s="213"/>
      <c r="S785" s="213"/>
      <c r="T785" s="214"/>
      <c r="AT785" s="215" t="s">
        <v>158</v>
      </c>
      <c r="AU785" s="215" t="s">
        <v>82</v>
      </c>
      <c r="AV785" s="14" t="s">
        <v>82</v>
      </c>
      <c r="AW785" s="14" t="s">
        <v>33</v>
      </c>
      <c r="AX785" s="14" t="s">
        <v>72</v>
      </c>
      <c r="AY785" s="215" t="s">
        <v>138</v>
      </c>
    </row>
    <row r="786" spans="1:65" s="14" customFormat="1" x14ac:dyDescent="0.2">
      <c r="B786" s="205"/>
      <c r="C786" s="206"/>
      <c r="D786" s="188" t="s">
        <v>158</v>
      </c>
      <c r="E786" s="207" t="s">
        <v>19</v>
      </c>
      <c r="F786" s="208" t="s">
        <v>878</v>
      </c>
      <c r="G786" s="206"/>
      <c r="H786" s="209">
        <v>2.62</v>
      </c>
      <c r="I786" s="210"/>
      <c r="J786" s="206"/>
      <c r="K786" s="206"/>
      <c r="L786" s="211"/>
      <c r="M786" s="212"/>
      <c r="N786" s="213"/>
      <c r="O786" s="213"/>
      <c r="P786" s="213"/>
      <c r="Q786" s="213"/>
      <c r="R786" s="213"/>
      <c r="S786" s="213"/>
      <c r="T786" s="214"/>
      <c r="AT786" s="215" t="s">
        <v>158</v>
      </c>
      <c r="AU786" s="215" t="s">
        <v>82</v>
      </c>
      <c r="AV786" s="14" t="s">
        <v>82</v>
      </c>
      <c r="AW786" s="14" t="s">
        <v>33</v>
      </c>
      <c r="AX786" s="14" t="s">
        <v>72</v>
      </c>
      <c r="AY786" s="215" t="s">
        <v>138</v>
      </c>
    </row>
    <row r="787" spans="1:65" s="14" customFormat="1" x14ac:dyDescent="0.2">
      <c r="B787" s="205"/>
      <c r="C787" s="206"/>
      <c r="D787" s="188" t="s">
        <v>158</v>
      </c>
      <c r="E787" s="207" t="s">
        <v>19</v>
      </c>
      <c r="F787" s="208" t="s">
        <v>879</v>
      </c>
      <c r="G787" s="206"/>
      <c r="H787" s="209">
        <v>10.56</v>
      </c>
      <c r="I787" s="210"/>
      <c r="J787" s="206"/>
      <c r="K787" s="206"/>
      <c r="L787" s="211"/>
      <c r="M787" s="212"/>
      <c r="N787" s="213"/>
      <c r="O787" s="213"/>
      <c r="P787" s="213"/>
      <c r="Q787" s="213"/>
      <c r="R787" s="213"/>
      <c r="S787" s="213"/>
      <c r="T787" s="214"/>
      <c r="AT787" s="215" t="s">
        <v>158</v>
      </c>
      <c r="AU787" s="215" t="s">
        <v>82</v>
      </c>
      <c r="AV787" s="14" t="s">
        <v>82</v>
      </c>
      <c r="AW787" s="14" t="s">
        <v>33</v>
      </c>
      <c r="AX787" s="14" t="s">
        <v>72</v>
      </c>
      <c r="AY787" s="215" t="s">
        <v>138</v>
      </c>
    </row>
    <row r="788" spans="1:65" s="14" customFormat="1" x14ac:dyDescent="0.2">
      <c r="B788" s="205"/>
      <c r="C788" s="206"/>
      <c r="D788" s="188" t="s">
        <v>158</v>
      </c>
      <c r="E788" s="207" t="s">
        <v>19</v>
      </c>
      <c r="F788" s="208" t="s">
        <v>880</v>
      </c>
      <c r="G788" s="206"/>
      <c r="H788" s="209">
        <v>9.76</v>
      </c>
      <c r="I788" s="210"/>
      <c r="J788" s="206"/>
      <c r="K788" s="206"/>
      <c r="L788" s="211"/>
      <c r="M788" s="212"/>
      <c r="N788" s="213"/>
      <c r="O788" s="213"/>
      <c r="P788" s="213"/>
      <c r="Q788" s="213"/>
      <c r="R788" s="213"/>
      <c r="S788" s="213"/>
      <c r="T788" s="214"/>
      <c r="AT788" s="215" t="s">
        <v>158</v>
      </c>
      <c r="AU788" s="215" t="s">
        <v>82</v>
      </c>
      <c r="AV788" s="14" t="s">
        <v>82</v>
      </c>
      <c r="AW788" s="14" t="s">
        <v>33</v>
      </c>
      <c r="AX788" s="14" t="s">
        <v>72</v>
      </c>
      <c r="AY788" s="215" t="s">
        <v>138</v>
      </c>
    </row>
    <row r="789" spans="1:65" s="14" customFormat="1" x14ac:dyDescent="0.2">
      <c r="B789" s="205"/>
      <c r="C789" s="206"/>
      <c r="D789" s="188" t="s">
        <v>158</v>
      </c>
      <c r="E789" s="207" t="s">
        <v>19</v>
      </c>
      <c r="F789" s="208" t="s">
        <v>881</v>
      </c>
      <c r="G789" s="206"/>
      <c r="H789" s="209">
        <v>16.920000000000002</v>
      </c>
      <c r="I789" s="210"/>
      <c r="J789" s="206"/>
      <c r="K789" s="206"/>
      <c r="L789" s="211"/>
      <c r="M789" s="212"/>
      <c r="N789" s="213"/>
      <c r="O789" s="213"/>
      <c r="P789" s="213"/>
      <c r="Q789" s="213"/>
      <c r="R789" s="213"/>
      <c r="S789" s="213"/>
      <c r="T789" s="214"/>
      <c r="AT789" s="215" t="s">
        <v>158</v>
      </c>
      <c r="AU789" s="215" t="s">
        <v>82</v>
      </c>
      <c r="AV789" s="14" t="s">
        <v>82</v>
      </c>
      <c r="AW789" s="14" t="s">
        <v>33</v>
      </c>
      <c r="AX789" s="14" t="s">
        <v>72</v>
      </c>
      <c r="AY789" s="215" t="s">
        <v>138</v>
      </c>
    </row>
    <row r="790" spans="1:65" s="14" customFormat="1" x14ac:dyDescent="0.2">
      <c r="B790" s="205"/>
      <c r="C790" s="206"/>
      <c r="D790" s="188" t="s">
        <v>158</v>
      </c>
      <c r="E790" s="207" t="s">
        <v>19</v>
      </c>
      <c r="F790" s="208" t="s">
        <v>882</v>
      </c>
      <c r="G790" s="206"/>
      <c r="H790" s="209">
        <v>16.600000000000001</v>
      </c>
      <c r="I790" s="210"/>
      <c r="J790" s="206"/>
      <c r="K790" s="206"/>
      <c r="L790" s="211"/>
      <c r="M790" s="212"/>
      <c r="N790" s="213"/>
      <c r="O790" s="213"/>
      <c r="P790" s="213"/>
      <c r="Q790" s="213"/>
      <c r="R790" s="213"/>
      <c r="S790" s="213"/>
      <c r="T790" s="214"/>
      <c r="AT790" s="215" t="s">
        <v>158</v>
      </c>
      <c r="AU790" s="215" t="s">
        <v>82</v>
      </c>
      <c r="AV790" s="14" t="s">
        <v>82</v>
      </c>
      <c r="AW790" s="14" t="s">
        <v>33</v>
      </c>
      <c r="AX790" s="14" t="s">
        <v>72</v>
      </c>
      <c r="AY790" s="215" t="s">
        <v>138</v>
      </c>
    </row>
    <row r="791" spans="1:65" s="14" customFormat="1" x14ac:dyDescent="0.2">
      <c r="B791" s="205"/>
      <c r="C791" s="206"/>
      <c r="D791" s="188" t="s">
        <v>158</v>
      </c>
      <c r="E791" s="207" t="s">
        <v>19</v>
      </c>
      <c r="F791" s="208" t="s">
        <v>883</v>
      </c>
      <c r="G791" s="206"/>
      <c r="H791" s="209">
        <v>19.52</v>
      </c>
      <c r="I791" s="210"/>
      <c r="J791" s="206"/>
      <c r="K791" s="206"/>
      <c r="L791" s="211"/>
      <c r="M791" s="212"/>
      <c r="N791" s="213"/>
      <c r="O791" s="213"/>
      <c r="P791" s="213"/>
      <c r="Q791" s="213"/>
      <c r="R791" s="213"/>
      <c r="S791" s="213"/>
      <c r="T791" s="214"/>
      <c r="AT791" s="215" t="s">
        <v>158</v>
      </c>
      <c r="AU791" s="215" t="s">
        <v>82</v>
      </c>
      <c r="AV791" s="14" t="s">
        <v>82</v>
      </c>
      <c r="AW791" s="14" t="s">
        <v>33</v>
      </c>
      <c r="AX791" s="14" t="s">
        <v>72</v>
      </c>
      <c r="AY791" s="215" t="s">
        <v>138</v>
      </c>
    </row>
    <row r="792" spans="1:65" s="14" customFormat="1" x14ac:dyDescent="0.2">
      <c r="B792" s="205"/>
      <c r="C792" s="206"/>
      <c r="D792" s="188" t="s">
        <v>158</v>
      </c>
      <c r="E792" s="207" t="s">
        <v>19</v>
      </c>
      <c r="F792" s="208" t="s">
        <v>884</v>
      </c>
      <c r="G792" s="206"/>
      <c r="H792" s="209">
        <v>12.14</v>
      </c>
      <c r="I792" s="210"/>
      <c r="J792" s="206"/>
      <c r="K792" s="206"/>
      <c r="L792" s="211"/>
      <c r="M792" s="212"/>
      <c r="N792" s="213"/>
      <c r="O792" s="213"/>
      <c r="P792" s="213"/>
      <c r="Q792" s="213"/>
      <c r="R792" s="213"/>
      <c r="S792" s="213"/>
      <c r="T792" s="214"/>
      <c r="AT792" s="215" t="s">
        <v>158</v>
      </c>
      <c r="AU792" s="215" t="s">
        <v>82</v>
      </c>
      <c r="AV792" s="14" t="s">
        <v>82</v>
      </c>
      <c r="AW792" s="14" t="s">
        <v>33</v>
      </c>
      <c r="AX792" s="14" t="s">
        <v>72</v>
      </c>
      <c r="AY792" s="215" t="s">
        <v>138</v>
      </c>
    </row>
    <row r="793" spans="1:65" s="14" customFormat="1" x14ac:dyDescent="0.2">
      <c r="B793" s="205"/>
      <c r="C793" s="206"/>
      <c r="D793" s="188" t="s">
        <v>158</v>
      </c>
      <c r="E793" s="207" t="s">
        <v>19</v>
      </c>
      <c r="F793" s="208" t="s">
        <v>885</v>
      </c>
      <c r="G793" s="206"/>
      <c r="H793" s="209">
        <v>4.5999999999999996</v>
      </c>
      <c r="I793" s="210"/>
      <c r="J793" s="206"/>
      <c r="K793" s="206"/>
      <c r="L793" s="211"/>
      <c r="M793" s="212"/>
      <c r="N793" s="213"/>
      <c r="O793" s="213"/>
      <c r="P793" s="213"/>
      <c r="Q793" s="213"/>
      <c r="R793" s="213"/>
      <c r="S793" s="213"/>
      <c r="T793" s="214"/>
      <c r="AT793" s="215" t="s">
        <v>158</v>
      </c>
      <c r="AU793" s="215" t="s">
        <v>82</v>
      </c>
      <c r="AV793" s="14" t="s">
        <v>82</v>
      </c>
      <c r="AW793" s="14" t="s">
        <v>33</v>
      </c>
      <c r="AX793" s="14" t="s">
        <v>72</v>
      </c>
      <c r="AY793" s="215" t="s">
        <v>138</v>
      </c>
    </row>
    <row r="794" spans="1:65" s="15" customFormat="1" x14ac:dyDescent="0.2">
      <c r="B794" s="216"/>
      <c r="C794" s="217"/>
      <c r="D794" s="188" t="s">
        <v>158</v>
      </c>
      <c r="E794" s="218" t="s">
        <v>19</v>
      </c>
      <c r="F794" s="219" t="s">
        <v>214</v>
      </c>
      <c r="G794" s="217"/>
      <c r="H794" s="220">
        <v>332.73000000000008</v>
      </c>
      <c r="I794" s="221"/>
      <c r="J794" s="217"/>
      <c r="K794" s="217"/>
      <c r="L794" s="222"/>
      <c r="M794" s="223"/>
      <c r="N794" s="224"/>
      <c r="O794" s="224"/>
      <c r="P794" s="224"/>
      <c r="Q794" s="224"/>
      <c r="R794" s="224"/>
      <c r="S794" s="224"/>
      <c r="T794" s="225"/>
      <c r="AT794" s="226" t="s">
        <v>158</v>
      </c>
      <c r="AU794" s="226" t="s">
        <v>82</v>
      </c>
      <c r="AV794" s="15" t="s">
        <v>146</v>
      </c>
      <c r="AW794" s="15" t="s">
        <v>33</v>
      </c>
      <c r="AX794" s="15" t="s">
        <v>80</v>
      </c>
      <c r="AY794" s="226" t="s">
        <v>138</v>
      </c>
    </row>
    <row r="795" spans="1:65" s="2" customFormat="1" ht="24.15" customHeight="1" x14ac:dyDescent="0.2">
      <c r="A795" s="36"/>
      <c r="B795" s="37"/>
      <c r="C795" s="175" t="s">
        <v>886</v>
      </c>
      <c r="D795" s="175" t="s">
        <v>141</v>
      </c>
      <c r="E795" s="176" t="s">
        <v>887</v>
      </c>
      <c r="F795" s="177" t="s">
        <v>888</v>
      </c>
      <c r="G795" s="178" t="s">
        <v>757</v>
      </c>
      <c r="H795" s="179">
        <v>332.73</v>
      </c>
      <c r="I795" s="180">
        <v>210</v>
      </c>
      <c r="J795" s="181">
        <f>ROUND(I795*H795,2)</f>
        <v>69873.3</v>
      </c>
      <c r="K795" s="177" t="s">
        <v>145</v>
      </c>
      <c r="L795" s="41"/>
      <c r="M795" s="182" t="s">
        <v>19</v>
      </c>
      <c r="N795" s="183" t="s">
        <v>43</v>
      </c>
      <c r="O795" s="66"/>
      <c r="P795" s="184">
        <f>O795*H795</f>
        <v>0</v>
      </c>
      <c r="Q795" s="184">
        <v>5.0000000000000002E-5</v>
      </c>
      <c r="R795" s="184">
        <f>Q795*H795</f>
        <v>1.6636500000000002E-2</v>
      </c>
      <c r="S795" s="184">
        <v>0</v>
      </c>
      <c r="T795" s="185">
        <f>S795*H795</f>
        <v>0</v>
      </c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R795" s="186" t="s">
        <v>313</v>
      </c>
      <c r="AT795" s="186" t="s">
        <v>141</v>
      </c>
      <c r="AU795" s="186" t="s">
        <v>82</v>
      </c>
      <c r="AY795" s="19" t="s">
        <v>138</v>
      </c>
      <c r="BE795" s="187">
        <f>IF(N795="základní",J795,0)</f>
        <v>69873.3</v>
      </c>
      <c r="BF795" s="187">
        <f>IF(N795="snížená",J795,0)</f>
        <v>0</v>
      </c>
      <c r="BG795" s="187">
        <f>IF(N795="zákl. přenesená",J795,0)</f>
        <v>0</v>
      </c>
      <c r="BH795" s="187">
        <f>IF(N795="sníž. přenesená",J795,0)</f>
        <v>0</v>
      </c>
      <c r="BI795" s="187">
        <f>IF(N795="nulová",J795,0)</f>
        <v>0</v>
      </c>
      <c r="BJ795" s="19" t="s">
        <v>80</v>
      </c>
      <c r="BK795" s="187">
        <f>ROUND(I795*H795,2)</f>
        <v>69873.3</v>
      </c>
      <c r="BL795" s="19" t="s">
        <v>313</v>
      </c>
      <c r="BM795" s="186" t="s">
        <v>889</v>
      </c>
    </row>
    <row r="796" spans="1:65" s="2" customFormat="1" ht="19.2" x14ac:dyDescent="0.2">
      <c r="A796" s="36"/>
      <c r="B796" s="37"/>
      <c r="C796" s="38"/>
      <c r="D796" s="188" t="s">
        <v>148</v>
      </c>
      <c r="E796" s="38"/>
      <c r="F796" s="189" t="s">
        <v>890</v>
      </c>
      <c r="G796" s="38"/>
      <c r="H796" s="38"/>
      <c r="I796" s="190"/>
      <c r="J796" s="38"/>
      <c r="K796" s="38"/>
      <c r="L796" s="41"/>
      <c r="M796" s="191"/>
      <c r="N796" s="192"/>
      <c r="O796" s="66"/>
      <c r="P796" s="66"/>
      <c r="Q796" s="66"/>
      <c r="R796" s="66"/>
      <c r="S796" s="66"/>
      <c r="T796" s="67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T796" s="19" t="s">
        <v>148</v>
      </c>
      <c r="AU796" s="19" t="s">
        <v>82</v>
      </c>
    </row>
    <row r="797" spans="1:65" s="2" customFormat="1" x14ac:dyDescent="0.2">
      <c r="A797" s="36"/>
      <c r="B797" s="37"/>
      <c r="C797" s="38"/>
      <c r="D797" s="193" t="s">
        <v>150</v>
      </c>
      <c r="E797" s="38"/>
      <c r="F797" s="194" t="s">
        <v>891</v>
      </c>
      <c r="G797" s="38"/>
      <c r="H797" s="38"/>
      <c r="I797" s="190"/>
      <c r="J797" s="38"/>
      <c r="K797" s="38"/>
      <c r="L797" s="41"/>
      <c r="M797" s="191"/>
      <c r="N797" s="192"/>
      <c r="O797" s="66"/>
      <c r="P797" s="66"/>
      <c r="Q797" s="66"/>
      <c r="R797" s="66"/>
      <c r="S797" s="66"/>
      <c r="T797" s="67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T797" s="19" t="s">
        <v>150</v>
      </c>
      <c r="AU797" s="19" t="s">
        <v>82</v>
      </c>
    </row>
    <row r="798" spans="1:65" s="13" customFormat="1" x14ac:dyDescent="0.2">
      <c r="B798" s="195"/>
      <c r="C798" s="196"/>
      <c r="D798" s="188" t="s">
        <v>158</v>
      </c>
      <c r="E798" s="197" t="s">
        <v>19</v>
      </c>
      <c r="F798" s="198" t="s">
        <v>892</v>
      </c>
      <c r="G798" s="196"/>
      <c r="H798" s="197" t="s">
        <v>19</v>
      </c>
      <c r="I798" s="199"/>
      <c r="J798" s="196"/>
      <c r="K798" s="196"/>
      <c r="L798" s="200"/>
      <c r="M798" s="201"/>
      <c r="N798" s="202"/>
      <c r="O798" s="202"/>
      <c r="P798" s="202"/>
      <c r="Q798" s="202"/>
      <c r="R798" s="202"/>
      <c r="S798" s="202"/>
      <c r="T798" s="203"/>
      <c r="AT798" s="204" t="s">
        <v>158</v>
      </c>
      <c r="AU798" s="204" t="s">
        <v>82</v>
      </c>
      <c r="AV798" s="13" t="s">
        <v>80</v>
      </c>
      <c r="AW798" s="13" t="s">
        <v>33</v>
      </c>
      <c r="AX798" s="13" t="s">
        <v>72</v>
      </c>
      <c r="AY798" s="204" t="s">
        <v>138</v>
      </c>
    </row>
    <row r="799" spans="1:65" s="14" customFormat="1" x14ac:dyDescent="0.2">
      <c r="B799" s="205"/>
      <c r="C799" s="206"/>
      <c r="D799" s="188" t="s">
        <v>158</v>
      </c>
      <c r="E799" s="207" t="s">
        <v>19</v>
      </c>
      <c r="F799" s="208" t="s">
        <v>861</v>
      </c>
      <c r="G799" s="206"/>
      <c r="H799" s="209">
        <v>9.56</v>
      </c>
      <c r="I799" s="210"/>
      <c r="J799" s="206"/>
      <c r="K799" s="206"/>
      <c r="L799" s="211"/>
      <c r="M799" s="212"/>
      <c r="N799" s="213"/>
      <c r="O799" s="213"/>
      <c r="P799" s="213"/>
      <c r="Q799" s="213"/>
      <c r="R799" s="213"/>
      <c r="S799" s="213"/>
      <c r="T799" s="214"/>
      <c r="AT799" s="215" t="s">
        <v>158</v>
      </c>
      <c r="AU799" s="215" t="s">
        <v>82</v>
      </c>
      <c r="AV799" s="14" t="s">
        <v>82</v>
      </c>
      <c r="AW799" s="14" t="s">
        <v>33</v>
      </c>
      <c r="AX799" s="14" t="s">
        <v>72</v>
      </c>
      <c r="AY799" s="215" t="s">
        <v>138</v>
      </c>
    </row>
    <row r="800" spans="1:65" s="14" customFormat="1" x14ac:dyDescent="0.2">
      <c r="B800" s="205"/>
      <c r="C800" s="206"/>
      <c r="D800" s="188" t="s">
        <v>158</v>
      </c>
      <c r="E800" s="207" t="s">
        <v>19</v>
      </c>
      <c r="F800" s="208" t="s">
        <v>862</v>
      </c>
      <c r="G800" s="206"/>
      <c r="H800" s="209">
        <v>21.88</v>
      </c>
      <c r="I800" s="210"/>
      <c r="J800" s="206"/>
      <c r="K800" s="206"/>
      <c r="L800" s="211"/>
      <c r="M800" s="212"/>
      <c r="N800" s="213"/>
      <c r="O800" s="213"/>
      <c r="P800" s="213"/>
      <c r="Q800" s="213"/>
      <c r="R800" s="213"/>
      <c r="S800" s="213"/>
      <c r="T800" s="214"/>
      <c r="AT800" s="215" t="s">
        <v>158</v>
      </c>
      <c r="AU800" s="215" t="s">
        <v>82</v>
      </c>
      <c r="AV800" s="14" t="s">
        <v>82</v>
      </c>
      <c r="AW800" s="14" t="s">
        <v>33</v>
      </c>
      <c r="AX800" s="14" t="s">
        <v>72</v>
      </c>
      <c r="AY800" s="215" t="s">
        <v>138</v>
      </c>
    </row>
    <row r="801" spans="2:51" s="14" customFormat="1" x14ac:dyDescent="0.2">
      <c r="B801" s="205"/>
      <c r="C801" s="206"/>
      <c r="D801" s="188" t="s">
        <v>158</v>
      </c>
      <c r="E801" s="207" t="s">
        <v>19</v>
      </c>
      <c r="F801" s="208" t="s">
        <v>863</v>
      </c>
      <c r="G801" s="206"/>
      <c r="H801" s="209">
        <v>15.55</v>
      </c>
      <c r="I801" s="210"/>
      <c r="J801" s="206"/>
      <c r="K801" s="206"/>
      <c r="L801" s="211"/>
      <c r="M801" s="212"/>
      <c r="N801" s="213"/>
      <c r="O801" s="213"/>
      <c r="P801" s="213"/>
      <c r="Q801" s="213"/>
      <c r="R801" s="213"/>
      <c r="S801" s="213"/>
      <c r="T801" s="214"/>
      <c r="AT801" s="215" t="s">
        <v>158</v>
      </c>
      <c r="AU801" s="215" t="s">
        <v>82</v>
      </c>
      <c r="AV801" s="14" t="s">
        <v>82</v>
      </c>
      <c r="AW801" s="14" t="s">
        <v>33</v>
      </c>
      <c r="AX801" s="14" t="s">
        <v>72</v>
      </c>
      <c r="AY801" s="215" t="s">
        <v>138</v>
      </c>
    </row>
    <row r="802" spans="2:51" s="14" customFormat="1" x14ac:dyDescent="0.2">
      <c r="B802" s="205"/>
      <c r="C802" s="206"/>
      <c r="D802" s="188" t="s">
        <v>158</v>
      </c>
      <c r="E802" s="207" t="s">
        <v>19</v>
      </c>
      <c r="F802" s="208" t="s">
        <v>864</v>
      </c>
      <c r="G802" s="206"/>
      <c r="H802" s="209">
        <v>3.46</v>
      </c>
      <c r="I802" s="210"/>
      <c r="J802" s="206"/>
      <c r="K802" s="206"/>
      <c r="L802" s="211"/>
      <c r="M802" s="212"/>
      <c r="N802" s="213"/>
      <c r="O802" s="213"/>
      <c r="P802" s="213"/>
      <c r="Q802" s="213"/>
      <c r="R802" s="213"/>
      <c r="S802" s="213"/>
      <c r="T802" s="214"/>
      <c r="AT802" s="215" t="s">
        <v>158</v>
      </c>
      <c r="AU802" s="215" t="s">
        <v>82</v>
      </c>
      <c r="AV802" s="14" t="s">
        <v>82</v>
      </c>
      <c r="AW802" s="14" t="s">
        <v>33</v>
      </c>
      <c r="AX802" s="14" t="s">
        <v>72</v>
      </c>
      <c r="AY802" s="215" t="s">
        <v>138</v>
      </c>
    </row>
    <row r="803" spans="2:51" s="14" customFormat="1" x14ac:dyDescent="0.2">
      <c r="B803" s="205"/>
      <c r="C803" s="206"/>
      <c r="D803" s="188" t="s">
        <v>158</v>
      </c>
      <c r="E803" s="207" t="s">
        <v>19</v>
      </c>
      <c r="F803" s="208" t="s">
        <v>865</v>
      </c>
      <c r="G803" s="206"/>
      <c r="H803" s="209">
        <v>17.010000000000002</v>
      </c>
      <c r="I803" s="210"/>
      <c r="J803" s="206"/>
      <c r="K803" s="206"/>
      <c r="L803" s="211"/>
      <c r="M803" s="212"/>
      <c r="N803" s="213"/>
      <c r="O803" s="213"/>
      <c r="P803" s="213"/>
      <c r="Q803" s="213"/>
      <c r="R803" s="213"/>
      <c r="S803" s="213"/>
      <c r="T803" s="214"/>
      <c r="AT803" s="215" t="s">
        <v>158</v>
      </c>
      <c r="AU803" s="215" t="s">
        <v>82</v>
      </c>
      <c r="AV803" s="14" t="s">
        <v>82</v>
      </c>
      <c r="AW803" s="14" t="s">
        <v>33</v>
      </c>
      <c r="AX803" s="14" t="s">
        <v>72</v>
      </c>
      <c r="AY803" s="215" t="s">
        <v>138</v>
      </c>
    </row>
    <row r="804" spans="2:51" s="14" customFormat="1" x14ac:dyDescent="0.2">
      <c r="B804" s="205"/>
      <c r="C804" s="206"/>
      <c r="D804" s="188" t="s">
        <v>158</v>
      </c>
      <c r="E804" s="207" t="s">
        <v>19</v>
      </c>
      <c r="F804" s="208" t="s">
        <v>866</v>
      </c>
      <c r="G804" s="206"/>
      <c r="H804" s="209">
        <v>27.07</v>
      </c>
      <c r="I804" s="210"/>
      <c r="J804" s="206"/>
      <c r="K804" s="206"/>
      <c r="L804" s="211"/>
      <c r="M804" s="212"/>
      <c r="N804" s="213"/>
      <c r="O804" s="213"/>
      <c r="P804" s="213"/>
      <c r="Q804" s="213"/>
      <c r="R804" s="213"/>
      <c r="S804" s="213"/>
      <c r="T804" s="214"/>
      <c r="AT804" s="215" t="s">
        <v>158</v>
      </c>
      <c r="AU804" s="215" t="s">
        <v>82</v>
      </c>
      <c r="AV804" s="14" t="s">
        <v>82</v>
      </c>
      <c r="AW804" s="14" t="s">
        <v>33</v>
      </c>
      <c r="AX804" s="14" t="s">
        <v>72</v>
      </c>
      <c r="AY804" s="215" t="s">
        <v>138</v>
      </c>
    </row>
    <row r="805" spans="2:51" s="14" customFormat="1" x14ac:dyDescent="0.2">
      <c r="B805" s="205"/>
      <c r="C805" s="206"/>
      <c r="D805" s="188" t="s">
        <v>158</v>
      </c>
      <c r="E805" s="207" t="s">
        <v>19</v>
      </c>
      <c r="F805" s="208" t="s">
        <v>867</v>
      </c>
      <c r="G805" s="206"/>
      <c r="H805" s="209">
        <v>3.94</v>
      </c>
      <c r="I805" s="210"/>
      <c r="J805" s="206"/>
      <c r="K805" s="206"/>
      <c r="L805" s="211"/>
      <c r="M805" s="212"/>
      <c r="N805" s="213"/>
      <c r="O805" s="213"/>
      <c r="P805" s="213"/>
      <c r="Q805" s="213"/>
      <c r="R805" s="213"/>
      <c r="S805" s="213"/>
      <c r="T805" s="214"/>
      <c r="AT805" s="215" t="s">
        <v>158</v>
      </c>
      <c r="AU805" s="215" t="s">
        <v>82</v>
      </c>
      <c r="AV805" s="14" t="s">
        <v>82</v>
      </c>
      <c r="AW805" s="14" t="s">
        <v>33</v>
      </c>
      <c r="AX805" s="14" t="s">
        <v>72</v>
      </c>
      <c r="AY805" s="215" t="s">
        <v>138</v>
      </c>
    </row>
    <row r="806" spans="2:51" s="14" customFormat="1" x14ac:dyDescent="0.2">
      <c r="B806" s="205"/>
      <c r="C806" s="206"/>
      <c r="D806" s="188" t="s">
        <v>158</v>
      </c>
      <c r="E806" s="207" t="s">
        <v>19</v>
      </c>
      <c r="F806" s="208" t="s">
        <v>868</v>
      </c>
      <c r="G806" s="206"/>
      <c r="H806" s="209">
        <v>20.11</v>
      </c>
      <c r="I806" s="210"/>
      <c r="J806" s="206"/>
      <c r="K806" s="206"/>
      <c r="L806" s="211"/>
      <c r="M806" s="212"/>
      <c r="N806" s="213"/>
      <c r="O806" s="213"/>
      <c r="P806" s="213"/>
      <c r="Q806" s="213"/>
      <c r="R806" s="213"/>
      <c r="S806" s="213"/>
      <c r="T806" s="214"/>
      <c r="AT806" s="215" t="s">
        <v>158</v>
      </c>
      <c r="AU806" s="215" t="s">
        <v>82</v>
      </c>
      <c r="AV806" s="14" t="s">
        <v>82</v>
      </c>
      <c r="AW806" s="14" t="s">
        <v>33</v>
      </c>
      <c r="AX806" s="14" t="s">
        <v>72</v>
      </c>
      <c r="AY806" s="215" t="s">
        <v>138</v>
      </c>
    </row>
    <row r="807" spans="2:51" s="14" customFormat="1" x14ac:dyDescent="0.2">
      <c r="B807" s="205"/>
      <c r="C807" s="206"/>
      <c r="D807" s="188" t="s">
        <v>158</v>
      </c>
      <c r="E807" s="207" t="s">
        <v>19</v>
      </c>
      <c r="F807" s="208" t="s">
        <v>869</v>
      </c>
      <c r="G807" s="206"/>
      <c r="H807" s="209">
        <v>10.42</v>
      </c>
      <c r="I807" s="210"/>
      <c r="J807" s="206"/>
      <c r="K807" s="206"/>
      <c r="L807" s="211"/>
      <c r="M807" s="212"/>
      <c r="N807" s="213"/>
      <c r="O807" s="213"/>
      <c r="P807" s="213"/>
      <c r="Q807" s="213"/>
      <c r="R807" s="213"/>
      <c r="S807" s="213"/>
      <c r="T807" s="214"/>
      <c r="AT807" s="215" t="s">
        <v>158</v>
      </c>
      <c r="AU807" s="215" t="s">
        <v>82</v>
      </c>
      <c r="AV807" s="14" t="s">
        <v>82</v>
      </c>
      <c r="AW807" s="14" t="s">
        <v>33</v>
      </c>
      <c r="AX807" s="14" t="s">
        <v>72</v>
      </c>
      <c r="AY807" s="215" t="s">
        <v>138</v>
      </c>
    </row>
    <row r="808" spans="2:51" s="14" customFormat="1" x14ac:dyDescent="0.2">
      <c r="B808" s="205"/>
      <c r="C808" s="206"/>
      <c r="D808" s="188" t="s">
        <v>158</v>
      </c>
      <c r="E808" s="207" t="s">
        <v>19</v>
      </c>
      <c r="F808" s="208" t="s">
        <v>870</v>
      </c>
      <c r="G808" s="206"/>
      <c r="H808" s="209">
        <v>7.6</v>
      </c>
      <c r="I808" s="210"/>
      <c r="J808" s="206"/>
      <c r="K808" s="206"/>
      <c r="L808" s="211"/>
      <c r="M808" s="212"/>
      <c r="N808" s="213"/>
      <c r="O808" s="213"/>
      <c r="P808" s="213"/>
      <c r="Q808" s="213"/>
      <c r="R808" s="213"/>
      <c r="S808" s="213"/>
      <c r="T808" s="214"/>
      <c r="AT808" s="215" t="s">
        <v>158</v>
      </c>
      <c r="AU808" s="215" t="s">
        <v>82</v>
      </c>
      <c r="AV808" s="14" t="s">
        <v>82</v>
      </c>
      <c r="AW808" s="14" t="s">
        <v>33</v>
      </c>
      <c r="AX808" s="14" t="s">
        <v>72</v>
      </c>
      <c r="AY808" s="215" t="s">
        <v>138</v>
      </c>
    </row>
    <row r="809" spans="2:51" s="14" customFormat="1" x14ac:dyDescent="0.2">
      <c r="B809" s="205"/>
      <c r="C809" s="206"/>
      <c r="D809" s="188" t="s">
        <v>158</v>
      </c>
      <c r="E809" s="207" t="s">
        <v>19</v>
      </c>
      <c r="F809" s="208" t="s">
        <v>871</v>
      </c>
      <c r="G809" s="206"/>
      <c r="H809" s="209">
        <v>20.96</v>
      </c>
      <c r="I809" s="210"/>
      <c r="J809" s="206"/>
      <c r="K809" s="206"/>
      <c r="L809" s="211"/>
      <c r="M809" s="212"/>
      <c r="N809" s="213"/>
      <c r="O809" s="213"/>
      <c r="P809" s="213"/>
      <c r="Q809" s="213"/>
      <c r="R809" s="213"/>
      <c r="S809" s="213"/>
      <c r="T809" s="214"/>
      <c r="AT809" s="215" t="s">
        <v>158</v>
      </c>
      <c r="AU809" s="215" t="s">
        <v>82</v>
      </c>
      <c r="AV809" s="14" t="s">
        <v>82</v>
      </c>
      <c r="AW809" s="14" t="s">
        <v>33</v>
      </c>
      <c r="AX809" s="14" t="s">
        <v>72</v>
      </c>
      <c r="AY809" s="215" t="s">
        <v>138</v>
      </c>
    </row>
    <row r="810" spans="2:51" s="14" customFormat="1" x14ac:dyDescent="0.2">
      <c r="B810" s="205"/>
      <c r="C810" s="206"/>
      <c r="D810" s="188" t="s">
        <v>158</v>
      </c>
      <c r="E810" s="207" t="s">
        <v>19</v>
      </c>
      <c r="F810" s="208" t="s">
        <v>872</v>
      </c>
      <c r="G810" s="206"/>
      <c r="H810" s="209">
        <v>9.86</v>
      </c>
      <c r="I810" s="210"/>
      <c r="J810" s="206"/>
      <c r="K810" s="206"/>
      <c r="L810" s="211"/>
      <c r="M810" s="212"/>
      <c r="N810" s="213"/>
      <c r="O810" s="213"/>
      <c r="P810" s="213"/>
      <c r="Q810" s="213"/>
      <c r="R810" s="213"/>
      <c r="S810" s="213"/>
      <c r="T810" s="214"/>
      <c r="AT810" s="215" t="s">
        <v>158</v>
      </c>
      <c r="AU810" s="215" t="s">
        <v>82</v>
      </c>
      <c r="AV810" s="14" t="s">
        <v>82</v>
      </c>
      <c r="AW810" s="14" t="s">
        <v>33</v>
      </c>
      <c r="AX810" s="14" t="s">
        <v>72</v>
      </c>
      <c r="AY810" s="215" t="s">
        <v>138</v>
      </c>
    </row>
    <row r="811" spans="2:51" s="14" customFormat="1" x14ac:dyDescent="0.2">
      <c r="B811" s="205"/>
      <c r="C811" s="206"/>
      <c r="D811" s="188" t="s">
        <v>158</v>
      </c>
      <c r="E811" s="207" t="s">
        <v>19</v>
      </c>
      <c r="F811" s="208" t="s">
        <v>873</v>
      </c>
      <c r="G811" s="206"/>
      <c r="H811" s="209">
        <v>19.2</v>
      </c>
      <c r="I811" s="210"/>
      <c r="J811" s="206"/>
      <c r="K811" s="206"/>
      <c r="L811" s="211"/>
      <c r="M811" s="212"/>
      <c r="N811" s="213"/>
      <c r="O811" s="213"/>
      <c r="P811" s="213"/>
      <c r="Q811" s="213"/>
      <c r="R811" s="213"/>
      <c r="S811" s="213"/>
      <c r="T811" s="214"/>
      <c r="AT811" s="215" t="s">
        <v>158</v>
      </c>
      <c r="AU811" s="215" t="s">
        <v>82</v>
      </c>
      <c r="AV811" s="14" t="s">
        <v>82</v>
      </c>
      <c r="AW811" s="14" t="s">
        <v>33</v>
      </c>
      <c r="AX811" s="14" t="s">
        <v>72</v>
      </c>
      <c r="AY811" s="215" t="s">
        <v>138</v>
      </c>
    </row>
    <row r="812" spans="2:51" s="14" customFormat="1" x14ac:dyDescent="0.2">
      <c r="B812" s="205"/>
      <c r="C812" s="206"/>
      <c r="D812" s="188" t="s">
        <v>158</v>
      </c>
      <c r="E812" s="207" t="s">
        <v>19</v>
      </c>
      <c r="F812" s="208" t="s">
        <v>874</v>
      </c>
      <c r="G812" s="206"/>
      <c r="H812" s="209">
        <v>7.49</v>
      </c>
      <c r="I812" s="210"/>
      <c r="J812" s="206"/>
      <c r="K812" s="206"/>
      <c r="L812" s="211"/>
      <c r="M812" s="212"/>
      <c r="N812" s="213"/>
      <c r="O812" s="213"/>
      <c r="P812" s="213"/>
      <c r="Q812" s="213"/>
      <c r="R812" s="213"/>
      <c r="S812" s="213"/>
      <c r="T812" s="214"/>
      <c r="AT812" s="215" t="s">
        <v>158</v>
      </c>
      <c r="AU812" s="215" t="s">
        <v>82</v>
      </c>
      <c r="AV812" s="14" t="s">
        <v>82</v>
      </c>
      <c r="AW812" s="14" t="s">
        <v>33</v>
      </c>
      <c r="AX812" s="14" t="s">
        <v>72</v>
      </c>
      <c r="AY812" s="215" t="s">
        <v>138</v>
      </c>
    </row>
    <row r="813" spans="2:51" s="14" customFormat="1" x14ac:dyDescent="0.2">
      <c r="B813" s="205"/>
      <c r="C813" s="206"/>
      <c r="D813" s="188" t="s">
        <v>158</v>
      </c>
      <c r="E813" s="207" t="s">
        <v>19</v>
      </c>
      <c r="F813" s="208" t="s">
        <v>875</v>
      </c>
      <c r="G813" s="206"/>
      <c r="H813" s="209">
        <v>13.94</v>
      </c>
      <c r="I813" s="210"/>
      <c r="J813" s="206"/>
      <c r="K813" s="206"/>
      <c r="L813" s="211"/>
      <c r="M813" s="212"/>
      <c r="N813" s="213"/>
      <c r="O813" s="213"/>
      <c r="P813" s="213"/>
      <c r="Q813" s="213"/>
      <c r="R813" s="213"/>
      <c r="S813" s="213"/>
      <c r="T813" s="214"/>
      <c r="AT813" s="215" t="s">
        <v>158</v>
      </c>
      <c r="AU813" s="215" t="s">
        <v>82</v>
      </c>
      <c r="AV813" s="14" t="s">
        <v>82</v>
      </c>
      <c r="AW813" s="14" t="s">
        <v>33</v>
      </c>
      <c r="AX813" s="14" t="s">
        <v>72</v>
      </c>
      <c r="AY813" s="215" t="s">
        <v>138</v>
      </c>
    </row>
    <row r="814" spans="2:51" s="14" customFormat="1" x14ac:dyDescent="0.2">
      <c r="B814" s="205"/>
      <c r="C814" s="206"/>
      <c r="D814" s="188" t="s">
        <v>158</v>
      </c>
      <c r="E814" s="207" t="s">
        <v>19</v>
      </c>
      <c r="F814" s="208" t="s">
        <v>876</v>
      </c>
      <c r="G814" s="206"/>
      <c r="H814" s="209">
        <v>15.86</v>
      </c>
      <c r="I814" s="210"/>
      <c r="J814" s="206"/>
      <c r="K814" s="206"/>
      <c r="L814" s="211"/>
      <c r="M814" s="212"/>
      <c r="N814" s="213"/>
      <c r="O814" s="213"/>
      <c r="P814" s="213"/>
      <c r="Q814" s="213"/>
      <c r="R814" s="213"/>
      <c r="S814" s="213"/>
      <c r="T814" s="214"/>
      <c r="AT814" s="215" t="s">
        <v>158</v>
      </c>
      <c r="AU814" s="215" t="s">
        <v>82</v>
      </c>
      <c r="AV814" s="14" t="s">
        <v>82</v>
      </c>
      <c r="AW814" s="14" t="s">
        <v>33</v>
      </c>
      <c r="AX814" s="14" t="s">
        <v>72</v>
      </c>
      <c r="AY814" s="215" t="s">
        <v>138</v>
      </c>
    </row>
    <row r="815" spans="2:51" s="14" customFormat="1" x14ac:dyDescent="0.2">
      <c r="B815" s="205"/>
      <c r="C815" s="206"/>
      <c r="D815" s="188" t="s">
        <v>158</v>
      </c>
      <c r="E815" s="207" t="s">
        <v>19</v>
      </c>
      <c r="F815" s="208" t="s">
        <v>877</v>
      </c>
      <c r="G815" s="206"/>
      <c r="H815" s="209">
        <v>16.100000000000001</v>
      </c>
      <c r="I815" s="210"/>
      <c r="J815" s="206"/>
      <c r="K815" s="206"/>
      <c r="L815" s="211"/>
      <c r="M815" s="212"/>
      <c r="N815" s="213"/>
      <c r="O815" s="213"/>
      <c r="P815" s="213"/>
      <c r="Q815" s="213"/>
      <c r="R815" s="213"/>
      <c r="S815" s="213"/>
      <c r="T815" s="214"/>
      <c r="AT815" s="215" t="s">
        <v>158</v>
      </c>
      <c r="AU815" s="215" t="s">
        <v>82</v>
      </c>
      <c r="AV815" s="14" t="s">
        <v>82</v>
      </c>
      <c r="AW815" s="14" t="s">
        <v>33</v>
      </c>
      <c r="AX815" s="14" t="s">
        <v>72</v>
      </c>
      <c r="AY815" s="215" t="s">
        <v>138</v>
      </c>
    </row>
    <row r="816" spans="2:51" s="14" customFormat="1" x14ac:dyDescent="0.2">
      <c r="B816" s="205"/>
      <c r="C816" s="206"/>
      <c r="D816" s="188" t="s">
        <v>158</v>
      </c>
      <c r="E816" s="207" t="s">
        <v>19</v>
      </c>
      <c r="F816" s="208" t="s">
        <v>878</v>
      </c>
      <c r="G816" s="206"/>
      <c r="H816" s="209">
        <v>2.62</v>
      </c>
      <c r="I816" s="210"/>
      <c r="J816" s="206"/>
      <c r="K816" s="206"/>
      <c r="L816" s="211"/>
      <c r="M816" s="212"/>
      <c r="N816" s="213"/>
      <c r="O816" s="213"/>
      <c r="P816" s="213"/>
      <c r="Q816" s="213"/>
      <c r="R816" s="213"/>
      <c r="S816" s="213"/>
      <c r="T816" s="214"/>
      <c r="AT816" s="215" t="s">
        <v>158</v>
      </c>
      <c r="AU816" s="215" t="s">
        <v>82</v>
      </c>
      <c r="AV816" s="14" t="s">
        <v>82</v>
      </c>
      <c r="AW816" s="14" t="s">
        <v>33</v>
      </c>
      <c r="AX816" s="14" t="s">
        <v>72</v>
      </c>
      <c r="AY816" s="215" t="s">
        <v>138</v>
      </c>
    </row>
    <row r="817" spans="1:65" s="14" customFormat="1" x14ac:dyDescent="0.2">
      <c r="B817" s="205"/>
      <c r="C817" s="206"/>
      <c r="D817" s="188" t="s">
        <v>158</v>
      </c>
      <c r="E817" s="207" t="s">
        <v>19</v>
      </c>
      <c r="F817" s="208" t="s">
        <v>879</v>
      </c>
      <c r="G817" s="206"/>
      <c r="H817" s="209">
        <v>10.56</v>
      </c>
      <c r="I817" s="210"/>
      <c r="J817" s="206"/>
      <c r="K817" s="206"/>
      <c r="L817" s="211"/>
      <c r="M817" s="212"/>
      <c r="N817" s="213"/>
      <c r="O817" s="213"/>
      <c r="P817" s="213"/>
      <c r="Q817" s="213"/>
      <c r="R817" s="213"/>
      <c r="S817" s="213"/>
      <c r="T817" s="214"/>
      <c r="AT817" s="215" t="s">
        <v>158</v>
      </c>
      <c r="AU817" s="215" t="s">
        <v>82</v>
      </c>
      <c r="AV817" s="14" t="s">
        <v>82</v>
      </c>
      <c r="AW817" s="14" t="s">
        <v>33</v>
      </c>
      <c r="AX817" s="14" t="s">
        <v>72</v>
      </c>
      <c r="AY817" s="215" t="s">
        <v>138</v>
      </c>
    </row>
    <row r="818" spans="1:65" s="14" customFormat="1" x14ac:dyDescent="0.2">
      <c r="B818" s="205"/>
      <c r="C818" s="206"/>
      <c r="D818" s="188" t="s">
        <v>158</v>
      </c>
      <c r="E818" s="207" t="s">
        <v>19</v>
      </c>
      <c r="F818" s="208" t="s">
        <v>880</v>
      </c>
      <c r="G818" s="206"/>
      <c r="H818" s="209">
        <v>9.76</v>
      </c>
      <c r="I818" s="210"/>
      <c r="J818" s="206"/>
      <c r="K818" s="206"/>
      <c r="L818" s="211"/>
      <c r="M818" s="212"/>
      <c r="N818" s="213"/>
      <c r="O818" s="213"/>
      <c r="P818" s="213"/>
      <c r="Q818" s="213"/>
      <c r="R818" s="213"/>
      <c r="S818" s="213"/>
      <c r="T818" s="214"/>
      <c r="AT818" s="215" t="s">
        <v>158</v>
      </c>
      <c r="AU818" s="215" t="s">
        <v>82</v>
      </c>
      <c r="AV818" s="14" t="s">
        <v>82</v>
      </c>
      <c r="AW818" s="14" t="s">
        <v>33</v>
      </c>
      <c r="AX818" s="14" t="s">
        <v>72</v>
      </c>
      <c r="AY818" s="215" t="s">
        <v>138</v>
      </c>
    </row>
    <row r="819" spans="1:65" s="14" customFormat="1" x14ac:dyDescent="0.2">
      <c r="B819" s="205"/>
      <c r="C819" s="206"/>
      <c r="D819" s="188" t="s">
        <v>158</v>
      </c>
      <c r="E819" s="207" t="s">
        <v>19</v>
      </c>
      <c r="F819" s="208" t="s">
        <v>881</v>
      </c>
      <c r="G819" s="206"/>
      <c r="H819" s="209">
        <v>16.920000000000002</v>
      </c>
      <c r="I819" s="210"/>
      <c r="J819" s="206"/>
      <c r="K819" s="206"/>
      <c r="L819" s="211"/>
      <c r="M819" s="212"/>
      <c r="N819" s="213"/>
      <c r="O819" s="213"/>
      <c r="P819" s="213"/>
      <c r="Q819" s="213"/>
      <c r="R819" s="213"/>
      <c r="S819" s="213"/>
      <c r="T819" s="214"/>
      <c r="AT819" s="215" t="s">
        <v>158</v>
      </c>
      <c r="AU819" s="215" t="s">
        <v>82</v>
      </c>
      <c r="AV819" s="14" t="s">
        <v>82</v>
      </c>
      <c r="AW819" s="14" t="s">
        <v>33</v>
      </c>
      <c r="AX819" s="14" t="s">
        <v>72</v>
      </c>
      <c r="AY819" s="215" t="s">
        <v>138</v>
      </c>
    </row>
    <row r="820" spans="1:65" s="14" customFormat="1" x14ac:dyDescent="0.2">
      <c r="B820" s="205"/>
      <c r="C820" s="206"/>
      <c r="D820" s="188" t="s">
        <v>158</v>
      </c>
      <c r="E820" s="207" t="s">
        <v>19</v>
      </c>
      <c r="F820" s="208" t="s">
        <v>882</v>
      </c>
      <c r="G820" s="206"/>
      <c r="H820" s="209">
        <v>16.600000000000001</v>
      </c>
      <c r="I820" s="210"/>
      <c r="J820" s="206"/>
      <c r="K820" s="206"/>
      <c r="L820" s="211"/>
      <c r="M820" s="212"/>
      <c r="N820" s="213"/>
      <c r="O820" s="213"/>
      <c r="P820" s="213"/>
      <c r="Q820" s="213"/>
      <c r="R820" s="213"/>
      <c r="S820" s="213"/>
      <c r="T820" s="214"/>
      <c r="AT820" s="215" t="s">
        <v>158</v>
      </c>
      <c r="AU820" s="215" t="s">
        <v>82</v>
      </c>
      <c r="AV820" s="14" t="s">
        <v>82</v>
      </c>
      <c r="AW820" s="14" t="s">
        <v>33</v>
      </c>
      <c r="AX820" s="14" t="s">
        <v>72</v>
      </c>
      <c r="AY820" s="215" t="s">
        <v>138</v>
      </c>
    </row>
    <row r="821" spans="1:65" s="14" customFormat="1" x14ac:dyDescent="0.2">
      <c r="B821" s="205"/>
      <c r="C821" s="206"/>
      <c r="D821" s="188" t="s">
        <v>158</v>
      </c>
      <c r="E821" s="207" t="s">
        <v>19</v>
      </c>
      <c r="F821" s="208" t="s">
        <v>883</v>
      </c>
      <c r="G821" s="206"/>
      <c r="H821" s="209">
        <v>19.52</v>
      </c>
      <c r="I821" s="210"/>
      <c r="J821" s="206"/>
      <c r="K821" s="206"/>
      <c r="L821" s="211"/>
      <c r="M821" s="212"/>
      <c r="N821" s="213"/>
      <c r="O821" s="213"/>
      <c r="P821" s="213"/>
      <c r="Q821" s="213"/>
      <c r="R821" s="213"/>
      <c r="S821" s="213"/>
      <c r="T821" s="214"/>
      <c r="AT821" s="215" t="s">
        <v>158</v>
      </c>
      <c r="AU821" s="215" t="s">
        <v>82</v>
      </c>
      <c r="AV821" s="14" t="s">
        <v>82</v>
      </c>
      <c r="AW821" s="14" t="s">
        <v>33</v>
      </c>
      <c r="AX821" s="14" t="s">
        <v>72</v>
      </c>
      <c r="AY821" s="215" t="s">
        <v>138</v>
      </c>
    </row>
    <row r="822" spans="1:65" s="14" customFormat="1" x14ac:dyDescent="0.2">
      <c r="B822" s="205"/>
      <c r="C822" s="206"/>
      <c r="D822" s="188" t="s">
        <v>158</v>
      </c>
      <c r="E822" s="207" t="s">
        <v>19</v>
      </c>
      <c r="F822" s="208" t="s">
        <v>884</v>
      </c>
      <c r="G822" s="206"/>
      <c r="H822" s="209">
        <v>12.14</v>
      </c>
      <c r="I822" s="210"/>
      <c r="J822" s="206"/>
      <c r="K822" s="206"/>
      <c r="L822" s="211"/>
      <c r="M822" s="212"/>
      <c r="N822" s="213"/>
      <c r="O822" s="213"/>
      <c r="P822" s="213"/>
      <c r="Q822" s="213"/>
      <c r="R822" s="213"/>
      <c r="S822" s="213"/>
      <c r="T822" s="214"/>
      <c r="AT822" s="215" t="s">
        <v>158</v>
      </c>
      <c r="AU822" s="215" t="s">
        <v>82</v>
      </c>
      <c r="AV822" s="14" t="s">
        <v>82</v>
      </c>
      <c r="AW822" s="14" t="s">
        <v>33</v>
      </c>
      <c r="AX822" s="14" t="s">
        <v>72</v>
      </c>
      <c r="AY822" s="215" t="s">
        <v>138</v>
      </c>
    </row>
    <row r="823" spans="1:65" s="14" customFormat="1" x14ac:dyDescent="0.2">
      <c r="B823" s="205"/>
      <c r="C823" s="206"/>
      <c r="D823" s="188" t="s">
        <v>158</v>
      </c>
      <c r="E823" s="207" t="s">
        <v>19</v>
      </c>
      <c r="F823" s="208" t="s">
        <v>885</v>
      </c>
      <c r="G823" s="206"/>
      <c r="H823" s="209">
        <v>4.5999999999999996</v>
      </c>
      <c r="I823" s="210"/>
      <c r="J823" s="206"/>
      <c r="K823" s="206"/>
      <c r="L823" s="211"/>
      <c r="M823" s="212"/>
      <c r="N823" s="213"/>
      <c r="O823" s="213"/>
      <c r="P823" s="213"/>
      <c r="Q823" s="213"/>
      <c r="R823" s="213"/>
      <c r="S823" s="213"/>
      <c r="T823" s="214"/>
      <c r="AT823" s="215" t="s">
        <v>158</v>
      </c>
      <c r="AU823" s="215" t="s">
        <v>82</v>
      </c>
      <c r="AV823" s="14" t="s">
        <v>82</v>
      </c>
      <c r="AW823" s="14" t="s">
        <v>33</v>
      </c>
      <c r="AX823" s="14" t="s">
        <v>72</v>
      </c>
      <c r="AY823" s="215" t="s">
        <v>138</v>
      </c>
    </row>
    <row r="824" spans="1:65" s="15" customFormat="1" x14ac:dyDescent="0.2">
      <c r="B824" s="216"/>
      <c r="C824" s="217"/>
      <c r="D824" s="188" t="s">
        <v>158</v>
      </c>
      <c r="E824" s="218" t="s">
        <v>19</v>
      </c>
      <c r="F824" s="219" t="s">
        <v>214</v>
      </c>
      <c r="G824" s="217"/>
      <c r="H824" s="220">
        <v>332.73000000000008</v>
      </c>
      <c r="I824" s="221"/>
      <c r="J824" s="217"/>
      <c r="K824" s="217"/>
      <c r="L824" s="222"/>
      <c r="M824" s="223"/>
      <c r="N824" s="224"/>
      <c r="O824" s="224"/>
      <c r="P824" s="224"/>
      <c r="Q824" s="224"/>
      <c r="R824" s="224"/>
      <c r="S824" s="224"/>
      <c r="T824" s="225"/>
      <c r="AT824" s="226" t="s">
        <v>158</v>
      </c>
      <c r="AU824" s="226" t="s">
        <v>82</v>
      </c>
      <c r="AV824" s="15" t="s">
        <v>146</v>
      </c>
      <c r="AW824" s="15" t="s">
        <v>33</v>
      </c>
      <c r="AX824" s="15" t="s">
        <v>80</v>
      </c>
      <c r="AY824" s="226" t="s">
        <v>138</v>
      </c>
    </row>
    <row r="825" spans="1:65" s="2" customFormat="1" ht="37.799999999999997" customHeight="1" x14ac:dyDescent="0.2">
      <c r="A825" s="36"/>
      <c r="B825" s="37"/>
      <c r="C825" s="227" t="s">
        <v>893</v>
      </c>
      <c r="D825" s="227" t="s">
        <v>302</v>
      </c>
      <c r="E825" s="228" t="s">
        <v>836</v>
      </c>
      <c r="F825" s="229" t="s">
        <v>837</v>
      </c>
      <c r="G825" s="230" t="s">
        <v>154</v>
      </c>
      <c r="H825" s="231">
        <v>20.07</v>
      </c>
      <c r="I825" s="232">
        <v>860</v>
      </c>
      <c r="J825" s="233">
        <f>ROUND(I825*H825,2)</f>
        <v>17260.2</v>
      </c>
      <c r="K825" s="229" t="s">
        <v>145</v>
      </c>
      <c r="L825" s="234"/>
      <c r="M825" s="235" t="s">
        <v>19</v>
      </c>
      <c r="N825" s="236" t="s">
        <v>43</v>
      </c>
      <c r="O825" s="66"/>
      <c r="P825" s="184">
        <f>O825*H825</f>
        <v>0</v>
      </c>
      <c r="Q825" s="184">
        <v>3.0999999999999999E-3</v>
      </c>
      <c r="R825" s="184">
        <f>Q825*H825</f>
        <v>6.2217000000000001E-2</v>
      </c>
      <c r="S825" s="184">
        <v>0</v>
      </c>
      <c r="T825" s="185">
        <f>S825*H825</f>
        <v>0</v>
      </c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R825" s="186" t="s">
        <v>428</v>
      </c>
      <c r="AT825" s="186" t="s">
        <v>302</v>
      </c>
      <c r="AU825" s="186" t="s">
        <v>82</v>
      </c>
      <c r="AY825" s="19" t="s">
        <v>138</v>
      </c>
      <c r="BE825" s="187">
        <f>IF(N825="základní",J825,0)</f>
        <v>17260.2</v>
      </c>
      <c r="BF825" s="187">
        <f>IF(N825="snížená",J825,0)</f>
        <v>0</v>
      </c>
      <c r="BG825" s="187">
        <f>IF(N825="zákl. přenesená",J825,0)</f>
        <v>0</v>
      </c>
      <c r="BH825" s="187">
        <f>IF(N825="sníž. přenesená",J825,0)</f>
        <v>0</v>
      </c>
      <c r="BI825" s="187">
        <f>IF(N825="nulová",J825,0)</f>
        <v>0</v>
      </c>
      <c r="BJ825" s="19" t="s">
        <v>80</v>
      </c>
      <c r="BK825" s="187">
        <f>ROUND(I825*H825,2)</f>
        <v>17260.2</v>
      </c>
      <c r="BL825" s="19" t="s">
        <v>313</v>
      </c>
      <c r="BM825" s="186" t="s">
        <v>894</v>
      </c>
    </row>
    <row r="826" spans="1:65" s="2" customFormat="1" ht="19.2" x14ac:dyDescent="0.2">
      <c r="A826" s="36"/>
      <c r="B826" s="37"/>
      <c r="C826" s="38"/>
      <c r="D826" s="188" t="s">
        <v>148</v>
      </c>
      <c r="E826" s="38"/>
      <c r="F826" s="189" t="s">
        <v>837</v>
      </c>
      <c r="G826" s="38"/>
      <c r="H826" s="38"/>
      <c r="I826" s="190"/>
      <c r="J826" s="38"/>
      <c r="K826" s="38"/>
      <c r="L826" s="41"/>
      <c r="M826" s="191"/>
      <c r="N826" s="192"/>
      <c r="O826" s="66"/>
      <c r="P826" s="66"/>
      <c r="Q826" s="66"/>
      <c r="R826" s="66"/>
      <c r="S826" s="66"/>
      <c r="T826" s="67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T826" s="19" t="s">
        <v>148</v>
      </c>
      <c r="AU826" s="19" t="s">
        <v>82</v>
      </c>
    </row>
    <row r="827" spans="1:65" s="13" customFormat="1" x14ac:dyDescent="0.2">
      <c r="B827" s="195"/>
      <c r="C827" s="196"/>
      <c r="D827" s="188" t="s">
        <v>158</v>
      </c>
      <c r="E827" s="197" t="s">
        <v>19</v>
      </c>
      <c r="F827" s="198" t="s">
        <v>892</v>
      </c>
      <c r="G827" s="196"/>
      <c r="H827" s="197" t="s">
        <v>19</v>
      </c>
      <c r="I827" s="199"/>
      <c r="J827" s="196"/>
      <c r="K827" s="196"/>
      <c r="L827" s="200"/>
      <c r="M827" s="201"/>
      <c r="N827" s="202"/>
      <c r="O827" s="202"/>
      <c r="P827" s="202"/>
      <c r="Q827" s="202"/>
      <c r="R827" s="202"/>
      <c r="S827" s="202"/>
      <c r="T827" s="203"/>
      <c r="AT827" s="204" t="s">
        <v>158</v>
      </c>
      <c r="AU827" s="204" t="s">
        <v>82</v>
      </c>
      <c r="AV827" s="13" t="s">
        <v>80</v>
      </c>
      <c r="AW827" s="13" t="s">
        <v>33</v>
      </c>
      <c r="AX827" s="13" t="s">
        <v>72</v>
      </c>
      <c r="AY827" s="204" t="s">
        <v>138</v>
      </c>
    </row>
    <row r="828" spans="1:65" s="14" customFormat="1" x14ac:dyDescent="0.2">
      <c r="B828" s="205"/>
      <c r="C828" s="206"/>
      <c r="D828" s="188" t="s">
        <v>158</v>
      </c>
      <c r="E828" s="207" t="s">
        <v>19</v>
      </c>
      <c r="F828" s="208" t="s">
        <v>863</v>
      </c>
      <c r="G828" s="206"/>
      <c r="H828" s="209">
        <v>15.55</v>
      </c>
      <c r="I828" s="210"/>
      <c r="J828" s="206"/>
      <c r="K828" s="206"/>
      <c r="L828" s="211"/>
      <c r="M828" s="212"/>
      <c r="N828" s="213"/>
      <c r="O828" s="213"/>
      <c r="P828" s="213"/>
      <c r="Q828" s="213"/>
      <c r="R828" s="213"/>
      <c r="S828" s="213"/>
      <c r="T828" s="214"/>
      <c r="AT828" s="215" t="s">
        <v>158</v>
      </c>
      <c r="AU828" s="215" t="s">
        <v>82</v>
      </c>
      <c r="AV828" s="14" t="s">
        <v>82</v>
      </c>
      <c r="AW828" s="14" t="s">
        <v>33</v>
      </c>
      <c r="AX828" s="14" t="s">
        <v>72</v>
      </c>
      <c r="AY828" s="215" t="s">
        <v>138</v>
      </c>
    </row>
    <row r="829" spans="1:65" s="14" customFormat="1" x14ac:dyDescent="0.2">
      <c r="B829" s="205"/>
      <c r="C829" s="206"/>
      <c r="D829" s="188" t="s">
        <v>158</v>
      </c>
      <c r="E829" s="207" t="s">
        <v>19</v>
      </c>
      <c r="F829" s="208" t="s">
        <v>871</v>
      </c>
      <c r="G829" s="206"/>
      <c r="H829" s="209">
        <v>20.96</v>
      </c>
      <c r="I829" s="210"/>
      <c r="J829" s="206"/>
      <c r="K829" s="206"/>
      <c r="L829" s="211"/>
      <c r="M829" s="212"/>
      <c r="N829" s="213"/>
      <c r="O829" s="213"/>
      <c r="P829" s="213"/>
      <c r="Q829" s="213"/>
      <c r="R829" s="213"/>
      <c r="S829" s="213"/>
      <c r="T829" s="214"/>
      <c r="AT829" s="215" t="s">
        <v>158</v>
      </c>
      <c r="AU829" s="215" t="s">
        <v>82</v>
      </c>
      <c r="AV829" s="14" t="s">
        <v>82</v>
      </c>
      <c r="AW829" s="14" t="s">
        <v>33</v>
      </c>
      <c r="AX829" s="14" t="s">
        <v>72</v>
      </c>
      <c r="AY829" s="215" t="s">
        <v>138</v>
      </c>
    </row>
    <row r="830" spans="1:65" s="14" customFormat="1" x14ac:dyDescent="0.2">
      <c r="B830" s="205"/>
      <c r="C830" s="206"/>
      <c r="D830" s="188" t="s">
        <v>158</v>
      </c>
      <c r="E830" s="207" t="s">
        <v>19</v>
      </c>
      <c r="F830" s="208" t="s">
        <v>873</v>
      </c>
      <c r="G830" s="206"/>
      <c r="H830" s="209">
        <v>19.2</v>
      </c>
      <c r="I830" s="210"/>
      <c r="J830" s="206"/>
      <c r="K830" s="206"/>
      <c r="L830" s="211"/>
      <c r="M830" s="212"/>
      <c r="N830" s="213"/>
      <c r="O830" s="213"/>
      <c r="P830" s="213"/>
      <c r="Q830" s="213"/>
      <c r="R830" s="213"/>
      <c r="S830" s="213"/>
      <c r="T830" s="214"/>
      <c r="AT830" s="215" t="s">
        <v>158</v>
      </c>
      <c r="AU830" s="215" t="s">
        <v>82</v>
      </c>
      <c r="AV830" s="14" t="s">
        <v>82</v>
      </c>
      <c r="AW830" s="14" t="s">
        <v>33</v>
      </c>
      <c r="AX830" s="14" t="s">
        <v>72</v>
      </c>
      <c r="AY830" s="215" t="s">
        <v>138</v>
      </c>
    </row>
    <row r="831" spans="1:65" s="14" customFormat="1" x14ac:dyDescent="0.2">
      <c r="B831" s="205"/>
      <c r="C831" s="206"/>
      <c r="D831" s="188" t="s">
        <v>158</v>
      </c>
      <c r="E831" s="207" t="s">
        <v>19</v>
      </c>
      <c r="F831" s="208" t="s">
        <v>874</v>
      </c>
      <c r="G831" s="206"/>
      <c r="H831" s="209">
        <v>7.49</v>
      </c>
      <c r="I831" s="210"/>
      <c r="J831" s="206"/>
      <c r="K831" s="206"/>
      <c r="L831" s="211"/>
      <c r="M831" s="212"/>
      <c r="N831" s="213"/>
      <c r="O831" s="213"/>
      <c r="P831" s="213"/>
      <c r="Q831" s="213"/>
      <c r="R831" s="213"/>
      <c r="S831" s="213"/>
      <c r="T831" s="214"/>
      <c r="AT831" s="215" t="s">
        <v>158</v>
      </c>
      <c r="AU831" s="215" t="s">
        <v>82</v>
      </c>
      <c r="AV831" s="14" t="s">
        <v>82</v>
      </c>
      <c r="AW831" s="14" t="s">
        <v>33</v>
      </c>
      <c r="AX831" s="14" t="s">
        <v>72</v>
      </c>
      <c r="AY831" s="215" t="s">
        <v>138</v>
      </c>
    </row>
    <row r="832" spans="1:65" s="14" customFormat="1" x14ac:dyDescent="0.2">
      <c r="B832" s="205"/>
      <c r="C832" s="206"/>
      <c r="D832" s="188" t="s">
        <v>158</v>
      </c>
      <c r="E832" s="207" t="s">
        <v>19</v>
      </c>
      <c r="F832" s="208" t="s">
        <v>875</v>
      </c>
      <c r="G832" s="206"/>
      <c r="H832" s="209">
        <v>13.94</v>
      </c>
      <c r="I832" s="210"/>
      <c r="J832" s="206"/>
      <c r="K832" s="206"/>
      <c r="L832" s="211"/>
      <c r="M832" s="212"/>
      <c r="N832" s="213"/>
      <c r="O832" s="213"/>
      <c r="P832" s="213"/>
      <c r="Q832" s="213"/>
      <c r="R832" s="213"/>
      <c r="S832" s="213"/>
      <c r="T832" s="214"/>
      <c r="AT832" s="215" t="s">
        <v>158</v>
      </c>
      <c r="AU832" s="215" t="s">
        <v>82</v>
      </c>
      <c r="AV832" s="14" t="s">
        <v>82</v>
      </c>
      <c r="AW832" s="14" t="s">
        <v>33</v>
      </c>
      <c r="AX832" s="14" t="s">
        <v>72</v>
      </c>
      <c r="AY832" s="215" t="s">
        <v>138</v>
      </c>
    </row>
    <row r="833" spans="1:65" s="14" customFormat="1" x14ac:dyDescent="0.2">
      <c r="B833" s="205"/>
      <c r="C833" s="206"/>
      <c r="D833" s="188" t="s">
        <v>158</v>
      </c>
      <c r="E833" s="207" t="s">
        <v>19</v>
      </c>
      <c r="F833" s="208" t="s">
        <v>876</v>
      </c>
      <c r="G833" s="206"/>
      <c r="H833" s="209">
        <v>15.86</v>
      </c>
      <c r="I833" s="210"/>
      <c r="J833" s="206"/>
      <c r="K833" s="206"/>
      <c r="L833" s="211"/>
      <c r="M833" s="212"/>
      <c r="N833" s="213"/>
      <c r="O833" s="213"/>
      <c r="P833" s="213"/>
      <c r="Q833" s="213"/>
      <c r="R833" s="213"/>
      <c r="S833" s="213"/>
      <c r="T833" s="214"/>
      <c r="AT833" s="215" t="s">
        <v>158</v>
      </c>
      <c r="AU833" s="215" t="s">
        <v>82</v>
      </c>
      <c r="AV833" s="14" t="s">
        <v>82</v>
      </c>
      <c r="AW833" s="14" t="s">
        <v>33</v>
      </c>
      <c r="AX833" s="14" t="s">
        <v>72</v>
      </c>
      <c r="AY833" s="215" t="s">
        <v>138</v>
      </c>
    </row>
    <row r="834" spans="1:65" s="14" customFormat="1" x14ac:dyDescent="0.2">
      <c r="B834" s="205"/>
      <c r="C834" s="206"/>
      <c r="D834" s="188" t="s">
        <v>158</v>
      </c>
      <c r="E834" s="207" t="s">
        <v>19</v>
      </c>
      <c r="F834" s="208" t="s">
        <v>877</v>
      </c>
      <c r="G834" s="206"/>
      <c r="H834" s="209">
        <v>16.100000000000001</v>
      </c>
      <c r="I834" s="210"/>
      <c r="J834" s="206"/>
      <c r="K834" s="206"/>
      <c r="L834" s="211"/>
      <c r="M834" s="212"/>
      <c r="N834" s="213"/>
      <c r="O834" s="213"/>
      <c r="P834" s="213"/>
      <c r="Q834" s="213"/>
      <c r="R834" s="213"/>
      <c r="S834" s="213"/>
      <c r="T834" s="214"/>
      <c r="AT834" s="215" t="s">
        <v>158</v>
      </c>
      <c r="AU834" s="215" t="s">
        <v>82</v>
      </c>
      <c r="AV834" s="14" t="s">
        <v>82</v>
      </c>
      <c r="AW834" s="14" t="s">
        <v>33</v>
      </c>
      <c r="AX834" s="14" t="s">
        <v>72</v>
      </c>
      <c r="AY834" s="215" t="s">
        <v>138</v>
      </c>
    </row>
    <row r="835" spans="1:65" s="14" customFormat="1" x14ac:dyDescent="0.2">
      <c r="B835" s="205"/>
      <c r="C835" s="206"/>
      <c r="D835" s="188" t="s">
        <v>158</v>
      </c>
      <c r="E835" s="207" t="s">
        <v>19</v>
      </c>
      <c r="F835" s="208" t="s">
        <v>878</v>
      </c>
      <c r="G835" s="206"/>
      <c r="H835" s="209">
        <v>2.62</v>
      </c>
      <c r="I835" s="210"/>
      <c r="J835" s="206"/>
      <c r="K835" s="206"/>
      <c r="L835" s="211"/>
      <c r="M835" s="212"/>
      <c r="N835" s="213"/>
      <c r="O835" s="213"/>
      <c r="P835" s="213"/>
      <c r="Q835" s="213"/>
      <c r="R835" s="213"/>
      <c r="S835" s="213"/>
      <c r="T835" s="214"/>
      <c r="AT835" s="215" t="s">
        <v>158</v>
      </c>
      <c r="AU835" s="215" t="s">
        <v>82</v>
      </c>
      <c r="AV835" s="14" t="s">
        <v>82</v>
      </c>
      <c r="AW835" s="14" t="s">
        <v>33</v>
      </c>
      <c r="AX835" s="14" t="s">
        <v>72</v>
      </c>
      <c r="AY835" s="215" t="s">
        <v>138</v>
      </c>
    </row>
    <row r="836" spans="1:65" s="14" customFormat="1" x14ac:dyDescent="0.2">
      <c r="B836" s="205"/>
      <c r="C836" s="206"/>
      <c r="D836" s="188" t="s">
        <v>158</v>
      </c>
      <c r="E836" s="207" t="s">
        <v>19</v>
      </c>
      <c r="F836" s="208" t="s">
        <v>880</v>
      </c>
      <c r="G836" s="206"/>
      <c r="H836" s="209">
        <v>9.76</v>
      </c>
      <c r="I836" s="210"/>
      <c r="J836" s="206"/>
      <c r="K836" s="206"/>
      <c r="L836" s="211"/>
      <c r="M836" s="212"/>
      <c r="N836" s="213"/>
      <c r="O836" s="213"/>
      <c r="P836" s="213"/>
      <c r="Q836" s="213"/>
      <c r="R836" s="213"/>
      <c r="S836" s="213"/>
      <c r="T836" s="214"/>
      <c r="AT836" s="215" t="s">
        <v>158</v>
      </c>
      <c r="AU836" s="215" t="s">
        <v>82</v>
      </c>
      <c r="AV836" s="14" t="s">
        <v>82</v>
      </c>
      <c r="AW836" s="14" t="s">
        <v>33</v>
      </c>
      <c r="AX836" s="14" t="s">
        <v>72</v>
      </c>
      <c r="AY836" s="215" t="s">
        <v>138</v>
      </c>
    </row>
    <row r="837" spans="1:65" s="14" customFormat="1" x14ac:dyDescent="0.2">
      <c r="B837" s="205"/>
      <c r="C837" s="206"/>
      <c r="D837" s="188" t="s">
        <v>158</v>
      </c>
      <c r="E837" s="207" t="s">
        <v>19</v>
      </c>
      <c r="F837" s="208" t="s">
        <v>881</v>
      </c>
      <c r="G837" s="206"/>
      <c r="H837" s="209">
        <v>16.920000000000002</v>
      </c>
      <c r="I837" s="210"/>
      <c r="J837" s="206"/>
      <c r="K837" s="206"/>
      <c r="L837" s="211"/>
      <c r="M837" s="212"/>
      <c r="N837" s="213"/>
      <c r="O837" s="213"/>
      <c r="P837" s="213"/>
      <c r="Q837" s="213"/>
      <c r="R837" s="213"/>
      <c r="S837" s="213"/>
      <c r="T837" s="214"/>
      <c r="AT837" s="215" t="s">
        <v>158</v>
      </c>
      <c r="AU837" s="215" t="s">
        <v>82</v>
      </c>
      <c r="AV837" s="14" t="s">
        <v>82</v>
      </c>
      <c r="AW837" s="14" t="s">
        <v>33</v>
      </c>
      <c r="AX837" s="14" t="s">
        <v>72</v>
      </c>
      <c r="AY837" s="215" t="s">
        <v>138</v>
      </c>
    </row>
    <row r="838" spans="1:65" s="14" customFormat="1" x14ac:dyDescent="0.2">
      <c r="B838" s="205"/>
      <c r="C838" s="206"/>
      <c r="D838" s="188" t="s">
        <v>158</v>
      </c>
      <c r="E838" s="207" t="s">
        <v>19</v>
      </c>
      <c r="F838" s="208" t="s">
        <v>882</v>
      </c>
      <c r="G838" s="206"/>
      <c r="H838" s="209">
        <v>16.600000000000001</v>
      </c>
      <c r="I838" s="210"/>
      <c r="J838" s="206"/>
      <c r="K838" s="206"/>
      <c r="L838" s="211"/>
      <c r="M838" s="212"/>
      <c r="N838" s="213"/>
      <c r="O838" s="213"/>
      <c r="P838" s="213"/>
      <c r="Q838" s="213"/>
      <c r="R838" s="213"/>
      <c r="S838" s="213"/>
      <c r="T838" s="214"/>
      <c r="AT838" s="215" t="s">
        <v>158</v>
      </c>
      <c r="AU838" s="215" t="s">
        <v>82</v>
      </c>
      <c r="AV838" s="14" t="s">
        <v>82</v>
      </c>
      <c r="AW838" s="14" t="s">
        <v>33</v>
      </c>
      <c r="AX838" s="14" t="s">
        <v>72</v>
      </c>
      <c r="AY838" s="215" t="s">
        <v>138</v>
      </c>
    </row>
    <row r="839" spans="1:65" s="14" customFormat="1" x14ac:dyDescent="0.2">
      <c r="B839" s="205"/>
      <c r="C839" s="206"/>
      <c r="D839" s="188" t="s">
        <v>158</v>
      </c>
      <c r="E839" s="207" t="s">
        <v>19</v>
      </c>
      <c r="F839" s="208" t="s">
        <v>883</v>
      </c>
      <c r="G839" s="206"/>
      <c r="H839" s="209">
        <v>19.52</v>
      </c>
      <c r="I839" s="210"/>
      <c r="J839" s="206"/>
      <c r="K839" s="206"/>
      <c r="L839" s="211"/>
      <c r="M839" s="212"/>
      <c r="N839" s="213"/>
      <c r="O839" s="213"/>
      <c r="P839" s="213"/>
      <c r="Q839" s="213"/>
      <c r="R839" s="213"/>
      <c r="S839" s="213"/>
      <c r="T839" s="214"/>
      <c r="AT839" s="215" t="s">
        <v>158</v>
      </c>
      <c r="AU839" s="215" t="s">
        <v>82</v>
      </c>
      <c r="AV839" s="14" t="s">
        <v>82</v>
      </c>
      <c r="AW839" s="14" t="s">
        <v>33</v>
      </c>
      <c r="AX839" s="14" t="s">
        <v>72</v>
      </c>
      <c r="AY839" s="215" t="s">
        <v>138</v>
      </c>
    </row>
    <row r="840" spans="1:65" s="15" customFormat="1" x14ac:dyDescent="0.2">
      <c r="B840" s="216"/>
      <c r="C840" s="217"/>
      <c r="D840" s="188" t="s">
        <v>158</v>
      </c>
      <c r="E840" s="218" t="s">
        <v>19</v>
      </c>
      <c r="F840" s="219" t="s">
        <v>214</v>
      </c>
      <c r="G840" s="217"/>
      <c r="H840" s="220">
        <v>174.52000000000004</v>
      </c>
      <c r="I840" s="221"/>
      <c r="J840" s="217"/>
      <c r="K840" s="217"/>
      <c r="L840" s="222"/>
      <c r="M840" s="223"/>
      <c r="N840" s="224"/>
      <c r="O840" s="224"/>
      <c r="P840" s="224"/>
      <c r="Q840" s="224"/>
      <c r="R840" s="224"/>
      <c r="S840" s="224"/>
      <c r="T840" s="225"/>
      <c r="AT840" s="226" t="s">
        <v>158</v>
      </c>
      <c r="AU840" s="226" t="s">
        <v>82</v>
      </c>
      <c r="AV840" s="15" t="s">
        <v>146</v>
      </c>
      <c r="AW840" s="15" t="s">
        <v>33</v>
      </c>
      <c r="AX840" s="15" t="s">
        <v>80</v>
      </c>
      <c r="AY840" s="226" t="s">
        <v>138</v>
      </c>
    </row>
    <row r="841" spans="1:65" s="14" customFormat="1" x14ac:dyDescent="0.2">
      <c r="B841" s="205"/>
      <c r="C841" s="206"/>
      <c r="D841" s="188" t="s">
        <v>158</v>
      </c>
      <c r="E841" s="206"/>
      <c r="F841" s="208" t="s">
        <v>895</v>
      </c>
      <c r="G841" s="206"/>
      <c r="H841" s="209">
        <v>20.07</v>
      </c>
      <c r="I841" s="210"/>
      <c r="J841" s="206"/>
      <c r="K841" s="206"/>
      <c r="L841" s="211"/>
      <c r="M841" s="212"/>
      <c r="N841" s="213"/>
      <c r="O841" s="213"/>
      <c r="P841" s="213"/>
      <c r="Q841" s="213"/>
      <c r="R841" s="213"/>
      <c r="S841" s="213"/>
      <c r="T841" s="214"/>
      <c r="AT841" s="215" t="s">
        <v>158</v>
      </c>
      <c r="AU841" s="215" t="s">
        <v>82</v>
      </c>
      <c r="AV841" s="14" t="s">
        <v>82</v>
      </c>
      <c r="AW841" s="14" t="s">
        <v>4</v>
      </c>
      <c r="AX841" s="14" t="s">
        <v>80</v>
      </c>
      <c r="AY841" s="215" t="s">
        <v>138</v>
      </c>
    </row>
    <row r="842" spans="1:65" s="2" customFormat="1" ht="49.05" customHeight="1" x14ac:dyDescent="0.2">
      <c r="A842" s="36"/>
      <c r="B842" s="37"/>
      <c r="C842" s="227" t="s">
        <v>896</v>
      </c>
      <c r="D842" s="227" t="s">
        <v>302</v>
      </c>
      <c r="E842" s="228" t="s">
        <v>846</v>
      </c>
      <c r="F842" s="229" t="s">
        <v>847</v>
      </c>
      <c r="G842" s="230" t="s">
        <v>154</v>
      </c>
      <c r="H842" s="231">
        <v>18.193999999999999</v>
      </c>
      <c r="I842" s="232">
        <v>650</v>
      </c>
      <c r="J842" s="233">
        <f>ROUND(I842*H842,2)</f>
        <v>11826.1</v>
      </c>
      <c r="K842" s="229" t="s">
        <v>145</v>
      </c>
      <c r="L842" s="234"/>
      <c r="M842" s="235" t="s">
        <v>19</v>
      </c>
      <c r="N842" s="236" t="s">
        <v>43</v>
      </c>
      <c r="O842" s="66"/>
      <c r="P842" s="184">
        <f>O842*H842</f>
        <v>0</v>
      </c>
      <c r="Q842" s="184">
        <v>2.5000000000000001E-3</v>
      </c>
      <c r="R842" s="184">
        <f>Q842*H842</f>
        <v>4.5484999999999998E-2</v>
      </c>
      <c r="S842" s="184">
        <v>0</v>
      </c>
      <c r="T842" s="185">
        <f>S842*H842</f>
        <v>0</v>
      </c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R842" s="186" t="s">
        <v>428</v>
      </c>
      <c r="AT842" s="186" t="s">
        <v>302</v>
      </c>
      <c r="AU842" s="186" t="s">
        <v>82</v>
      </c>
      <c r="AY842" s="19" t="s">
        <v>138</v>
      </c>
      <c r="BE842" s="187">
        <f>IF(N842="základní",J842,0)</f>
        <v>11826.1</v>
      </c>
      <c r="BF842" s="187">
        <f>IF(N842="snížená",J842,0)</f>
        <v>0</v>
      </c>
      <c r="BG842" s="187">
        <f>IF(N842="zákl. přenesená",J842,0)</f>
        <v>0</v>
      </c>
      <c r="BH842" s="187">
        <f>IF(N842="sníž. přenesená",J842,0)</f>
        <v>0</v>
      </c>
      <c r="BI842" s="187">
        <f>IF(N842="nulová",J842,0)</f>
        <v>0</v>
      </c>
      <c r="BJ842" s="19" t="s">
        <v>80</v>
      </c>
      <c r="BK842" s="187">
        <f>ROUND(I842*H842,2)</f>
        <v>11826.1</v>
      </c>
      <c r="BL842" s="19" t="s">
        <v>313</v>
      </c>
      <c r="BM842" s="186" t="s">
        <v>897</v>
      </c>
    </row>
    <row r="843" spans="1:65" s="2" customFormat="1" ht="38.4" x14ac:dyDescent="0.2">
      <c r="A843" s="36"/>
      <c r="B843" s="37"/>
      <c r="C843" s="38"/>
      <c r="D843" s="188" t="s">
        <v>148</v>
      </c>
      <c r="E843" s="38"/>
      <c r="F843" s="189" t="s">
        <v>847</v>
      </c>
      <c r="G843" s="38"/>
      <c r="H843" s="38"/>
      <c r="I843" s="190"/>
      <c r="J843" s="38"/>
      <c r="K843" s="38"/>
      <c r="L843" s="41"/>
      <c r="M843" s="191"/>
      <c r="N843" s="192"/>
      <c r="O843" s="66"/>
      <c r="P843" s="66"/>
      <c r="Q843" s="66"/>
      <c r="R843" s="66"/>
      <c r="S843" s="66"/>
      <c r="T843" s="67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T843" s="19" t="s">
        <v>148</v>
      </c>
      <c r="AU843" s="19" t="s">
        <v>82</v>
      </c>
    </row>
    <row r="844" spans="1:65" s="13" customFormat="1" x14ac:dyDescent="0.2">
      <c r="B844" s="195"/>
      <c r="C844" s="196"/>
      <c r="D844" s="188" t="s">
        <v>158</v>
      </c>
      <c r="E844" s="197" t="s">
        <v>19</v>
      </c>
      <c r="F844" s="198" t="s">
        <v>892</v>
      </c>
      <c r="G844" s="196"/>
      <c r="H844" s="197" t="s">
        <v>19</v>
      </c>
      <c r="I844" s="199"/>
      <c r="J844" s="196"/>
      <c r="K844" s="196"/>
      <c r="L844" s="200"/>
      <c r="M844" s="201"/>
      <c r="N844" s="202"/>
      <c r="O844" s="202"/>
      <c r="P844" s="202"/>
      <c r="Q844" s="202"/>
      <c r="R844" s="202"/>
      <c r="S844" s="202"/>
      <c r="T844" s="203"/>
      <c r="AT844" s="204" t="s">
        <v>158</v>
      </c>
      <c r="AU844" s="204" t="s">
        <v>82</v>
      </c>
      <c r="AV844" s="13" t="s">
        <v>80</v>
      </c>
      <c r="AW844" s="13" t="s">
        <v>33</v>
      </c>
      <c r="AX844" s="13" t="s">
        <v>72</v>
      </c>
      <c r="AY844" s="204" t="s">
        <v>138</v>
      </c>
    </row>
    <row r="845" spans="1:65" s="14" customFormat="1" x14ac:dyDescent="0.2">
      <c r="B845" s="205"/>
      <c r="C845" s="206"/>
      <c r="D845" s="188" t="s">
        <v>158</v>
      </c>
      <c r="E845" s="207" t="s">
        <v>19</v>
      </c>
      <c r="F845" s="208" t="s">
        <v>861</v>
      </c>
      <c r="G845" s="206"/>
      <c r="H845" s="209">
        <v>9.56</v>
      </c>
      <c r="I845" s="210"/>
      <c r="J845" s="206"/>
      <c r="K845" s="206"/>
      <c r="L845" s="211"/>
      <c r="M845" s="212"/>
      <c r="N845" s="213"/>
      <c r="O845" s="213"/>
      <c r="P845" s="213"/>
      <c r="Q845" s="213"/>
      <c r="R845" s="213"/>
      <c r="S845" s="213"/>
      <c r="T845" s="214"/>
      <c r="AT845" s="215" t="s">
        <v>158</v>
      </c>
      <c r="AU845" s="215" t="s">
        <v>82</v>
      </c>
      <c r="AV845" s="14" t="s">
        <v>82</v>
      </c>
      <c r="AW845" s="14" t="s">
        <v>33</v>
      </c>
      <c r="AX845" s="14" t="s">
        <v>72</v>
      </c>
      <c r="AY845" s="215" t="s">
        <v>138</v>
      </c>
    </row>
    <row r="846" spans="1:65" s="14" customFormat="1" x14ac:dyDescent="0.2">
      <c r="B846" s="205"/>
      <c r="C846" s="206"/>
      <c r="D846" s="188" t="s">
        <v>158</v>
      </c>
      <c r="E846" s="207" t="s">
        <v>19</v>
      </c>
      <c r="F846" s="208" t="s">
        <v>862</v>
      </c>
      <c r="G846" s="206"/>
      <c r="H846" s="209">
        <v>21.88</v>
      </c>
      <c r="I846" s="210"/>
      <c r="J846" s="206"/>
      <c r="K846" s="206"/>
      <c r="L846" s="211"/>
      <c r="M846" s="212"/>
      <c r="N846" s="213"/>
      <c r="O846" s="213"/>
      <c r="P846" s="213"/>
      <c r="Q846" s="213"/>
      <c r="R846" s="213"/>
      <c r="S846" s="213"/>
      <c r="T846" s="214"/>
      <c r="AT846" s="215" t="s">
        <v>158</v>
      </c>
      <c r="AU846" s="215" t="s">
        <v>82</v>
      </c>
      <c r="AV846" s="14" t="s">
        <v>82</v>
      </c>
      <c r="AW846" s="14" t="s">
        <v>33</v>
      </c>
      <c r="AX846" s="14" t="s">
        <v>72</v>
      </c>
      <c r="AY846" s="215" t="s">
        <v>138</v>
      </c>
    </row>
    <row r="847" spans="1:65" s="14" customFormat="1" x14ac:dyDescent="0.2">
      <c r="B847" s="205"/>
      <c r="C847" s="206"/>
      <c r="D847" s="188" t="s">
        <v>158</v>
      </c>
      <c r="E847" s="207" t="s">
        <v>19</v>
      </c>
      <c r="F847" s="208" t="s">
        <v>864</v>
      </c>
      <c r="G847" s="206"/>
      <c r="H847" s="209">
        <v>3.46</v>
      </c>
      <c r="I847" s="210"/>
      <c r="J847" s="206"/>
      <c r="K847" s="206"/>
      <c r="L847" s="211"/>
      <c r="M847" s="212"/>
      <c r="N847" s="213"/>
      <c r="O847" s="213"/>
      <c r="P847" s="213"/>
      <c r="Q847" s="213"/>
      <c r="R847" s="213"/>
      <c r="S847" s="213"/>
      <c r="T847" s="214"/>
      <c r="AT847" s="215" t="s">
        <v>158</v>
      </c>
      <c r="AU847" s="215" t="s">
        <v>82</v>
      </c>
      <c r="AV847" s="14" t="s">
        <v>82</v>
      </c>
      <c r="AW847" s="14" t="s">
        <v>33</v>
      </c>
      <c r="AX847" s="14" t="s">
        <v>72</v>
      </c>
      <c r="AY847" s="215" t="s">
        <v>138</v>
      </c>
    </row>
    <row r="848" spans="1:65" s="14" customFormat="1" x14ac:dyDescent="0.2">
      <c r="B848" s="205"/>
      <c r="C848" s="206"/>
      <c r="D848" s="188" t="s">
        <v>158</v>
      </c>
      <c r="E848" s="207" t="s">
        <v>19</v>
      </c>
      <c r="F848" s="208" t="s">
        <v>865</v>
      </c>
      <c r="G848" s="206"/>
      <c r="H848" s="209">
        <v>17.010000000000002</v>
      </c>
      <c r="I848" s="210"/>
      <c r="J848" s="206"/>
      <c r="K848" s="206"/>
      <c r="L848" s="211"/>
      <c r="M848" s="212"/>
      <c r="N848" s="213"/>
      <c r="O848" s="213"/>
      <c r="P848" s="213"/>
      <c r="Q848" s="213"/>
      <c r="R848" s="213"/>
      <c r="S848" s="213"/>
      <c r="T848" s="214"/>
      <c r="AT848" s="215" t="s">
        <v>158</v>
      </c>
      <c r="AU848" s="215" t="s">
        <v>82</v>
      </c>
      <c r="AV848" s="14" t="s">
        <v>82</v>
      </c>
      <c r="AW848" s="14" t="s">
        <v>33</v>
      </c>
      <c r="AX848" s="14" t="s">
        <v>72</v>
      </c>
      <c r="AY848" s="215" t="s">
        <v>138</v>
      </c>
    </row>
    <row r="849" spans="1:65" s="14" customFormat="1" x14ac:dyDescent="0.2">
      <c r="B849" s="205"/>
      <c r="C849" s="206"/>
      <c r="D849" s="188" t="s">
        <v>158</v>
      </c>
      <c r="E849" s="207" t="s">
        <v>19</v>
      </c>
      <c r="F849" s="208" t="s">
        <v>866</v>
      </c>
      <c r="G849" s="206"/>
      <c r="H849" s="209">
        <v>27.07</v>
      </c>
      <c r="I849" s="210"/>
      <c r="J849" s="206"/>
      <c r="K849" s="206"/>
      <c r="L849" s="211"/>
      <c r="M849" s="212"/>
      <c r="N849" s="213"/>
      <c r="O849" s="213"/>
      <c r="P849" s="213"/>
      <c r="Q849" s="213"/>
      <c r="R849" s="213"/>
      <c r="S849" s="213"/>
      <c r="T849" s="214"/>
      <c r="AT849" s="215" t="s">
        <v>158</v>
      </c>
      <c r="AU849" s="215" t="s">
        <v>82</v>
      </c>
      <c r="AV849" s="14" t="s">
        <v>82</v>
      </c>
      <c r="AW849" s="14" t="s">
        <v>33</v>
      </c>
      <c r="AX849" s="14" t="s">
        <v>72</v>
      </c>
      <c r="AY849" s="215" t="s">
        <v>138</v>
      </c>
    </row>
    <row r="850" spans="1:65" s="14" customFormat="1" x14ac:dyDescent="0.2">
      <c r="B850" s="205"/>
      <c r="C850" s="206"/>
      <c r="D850" s="188" t="s">
        <v>158</v>
      </c>
      <c r="E850" s="207" t="s">
        <v>19</v>
      </c>
      <c r="F850" s="208" t="s">
        <v>867</v>
      </c>
      <c r="G850" s="206"/>
      <c r="H850" s="209">
        <v>3.94</v>
      </c>
      <c r="I850" s="210"/>
      <c r="J850" s="206"/>
      <c r="K850" s="206"/>
      <c r="L850" s="211"/>
      <c r="M850" s="212"/>
      <c r="N850" s="213"/>
      <c r="O850" s="213"/>
      <c r="P850" s="213"/>
      <c r="Q850" s="213"/>
      <c r="R850" s="213"/>
      <c r="S850" s="213"/>
      <c r="T850" s="214"/>
      <c r="AT850" s="215" t="s">
        <v>158</v>
      </c>
      <c r="AU850" s="215" t="s">
        <v>82</v>
      </c>
      <c r="AV850" s="14" t="s">
        <v>82</v>
      </c>
      <c r="AW850" s="14" t="s">
        <v>33</v>
      </c>
      <c r="AX850" s="14" t="s">
        <v>72</v>
      </c>
      <c r="AY850" s="215" t="s">
        <v>138</v>
      </c>
    </row>
    <row r="851" spans="1:65" s="14" customFormat="1" x14ac:dyDescent="0.2">
      <c r="B851" s="205"/>
      <c r="C851" s="206"/>
      <c r="D851" s="188" t="s">
        <v>158</v>
      </c>
      <c r="E851" s="207" t="s">
        <v>19</v>
      </c>
      <c r="F851" s="208" t="s">
        <v>868</v>
      </c>
      <c r="G851" s="206"/>
      <c r="H851" s="209">
        <v>20.11</v>
      </c>
      <c r="I851" s="210"/>
      <c r="J851" s="206"/>
      <c r="K851" s="206"/>
      <c r="L851" s="211"/>
      <c r="M851" s="212"/>
      <c r="N851" s="213"/>
      <c r="O851" s="213"/>
      <c r="P851" s="213"/>
      <c r="Q851" s="213"/>
      <c r="R851" s="213"/>
      <c r="S851" s="213"/>
      <c r="T851" s="214"/>
      <c r="AT851" s="215" t="s">
        <v>158</v>
      </c>
      <c r="AU851" s="215" t="s">
        <v>82</v>
      </c>
      <c r="AV851" s="14" t="s">
        <v>82</v>
      </c>
      <c r="AW851" s="14" t="s">
        <v>33</v>
      </c>
      <c r="AX851" s="14" t="s">
        <v>72</v>
      </c>
      <c r="AY851" s="215" t="s">
        <v>138</v>
      </c>
    </row>
    <row r="852" spans="1:65" s="14" customFormat="1" x14ac:dyDescent="0.2">
      <c r="B852" s="205"/>
      <c r="C852" s="206"/>
      <c r="D852" s="188" t="s">
        <v>158</v>
      </c>
      <c r="E852" s="207" t="s">
        <v>19</v>
      </c>
      <c r="F852" s="208" t="s">
        <v>869</v>
      </c>
      <c r="G852" s="206"/>
      <c r="H852" s="209">
        <v>10.42</v>
      </c>
      <c r="I852" s="210"/>
      <c r="J852" s="206"/>
      <c r="K852" s="206"/>
      <c r="L852" s="211"/>
      <c r="M852" s="212"/>
      <c r="N852" s="213"/>
      <c r="O852" s="213"/>
      <c r="P852" s="213"/>
      <c r="Q852" s="213"/>
      <c r="R852" s="213"/>
      <c r="S852" s="213"/>
      <c r="T852" s="214"/>
      <c r="AT852" s="215" t="s">
        <v>158</v>
      </c>
      <c r="AU852" s="215" t="s">
        <v>82</v>
      </c>
      <c r="AV852" s="14" t="s">
        <v>82</v>
      </c>
      <c r="AW852" s="14" t="s">
        <v>33</v>
      </c>
      <c r="AX852" s="14" t="s">
        <v>72</v>
      </c>
      <c r="AY852" s="215" t="s">
        <v>138</v>
      </c>
    </row>
    <row r="853" spans="1:65" s="14" customFormat="1" x14ac:dyDescent="0.2">
      <c r="B853" s="205"/>
      <c r="C853" s="206"/>
      <c r="D853" s="188" t="s">
        <v>158</v>
      </c>
      <c r="E853" s="207" t="s">
        <v>19</v>
      </c>
      <c r="F853" s="208" t="s">
        <v>870</v>
      </c>
      <c r="G853" s="206"/>
      <c r="H853" s="209">
        <v>7.6</v>
      </c>
      <c r="I853" s="210"/>
      <c r="J853" s="206"/>
      <c r="K853" s="206"/>
      <c r="L853" s="211"/>
      <c r="M853" s="212"/>
      <c r="N853" s="213"/>
      <c r="O853" s="213"/>
      <c r="P853" s="213"/>
      <c r="Q853" s="213"/>
      <c r="R853" s="213"/>
      <c r="S853" s="213"/>
      <c r="T853" s="214"/>
      <c r="AT853" s="215" t="s">
        <v>158</v>
      </c>
      <c r="AU853" s="215" t="s">
        <v>82</v>
      </c>
      <c r="AV853" s="14" t="s">
        <v>82</v>
      </c>
      <c r="AW853" s="14" t="s">
        <v>33</v>
      </c>
      <c r="AX853" s="14" t="s">
        <v>72</v>
      </c>
      <c r="AY853" s="215" t="s">
        <v>138</v>
      </c>
    </row>
    <row r="854" spans="1:65" s="14" customFormat="1" x14ac:dyDescent="0.2">
      <c r="B854" s="205"/>
      <c r="C854" s="206"/>
      <c r="D854" s="188" t="s">
        <v>158</v>
      </c>
      <c r="E854" s="207" t="s">
        <v>19</v>
      </c>
      <c r="F854" s="208" t="s">
        <v>872</v>
      </c>
      <c r="G854" s="206"/>
      <c r="H854" s="209">
        <v>9.86</v>
      </c>
      <c r="I854" s="210"/>
      <c r="J854" s="206"/>
      <c r="K854" s="206"/>
      <c r="L854" s="211"/>
      <c r="M854" s="212"/>
      <c r="N854" s="213"/>
      <c r="O854" s="213"/>
      <c r="P854" s="213"/>
      <c r="Q854" s="213"/>
      <c r="R854" s="213"/>
      <c r="S854" s="213"/>
      <c r="T854" s="214"/>
      <c r="AT854" s="215" t="s">
        <v>158</v>
      </c>
      <c r="AU854" s="215" t="s">
        <v>82</v>
      </c>
      <c r="AV854" s="14" t="s">
        <v>82</v>
      </c>
      <c r="AW854" s="14" t="s">
        <v>33</v>
      </c>
      <c r="AX854" s="14" t="s">
        <v>72</v>
      </c>
      <c r="AY854" s="215" t="s">
        <v>138</v>
      </c>
    </row>
    <row r="855" spans="1:65" s="14" customFormat="1" x14ac:dyDescent="0.2">
      <c r="B855" s="205"/>
      <c r="C855" s="206"/>
      <c r="D855" s="188" t="s">
        <v>158</v>
      </c>
      <c r="E855" s="207" t="s">
        <v>19</v>
      </c>
      <c r="F855" s="208" t="s">
        <v>879</v>
      </c>
      <c r="G855" s="206"/>
      <c r="H855" s="209">
        <v>10.56</v>
      </c>
      <c r="I855" s="210"/>
      <c r="J855" s="206"/>
      <c r="K855" s="206"/>
      <c r="L855" s="211"/>
      <c r="M855" s="212"/>
      <c r="N855" s="213"/>
      <c r="O855" s="213"/>
      <c r="P855" s="213"/>
      <c r="Q855" s="213"/>
      <c r="R855" s="213"/>
      <c r="S855" s="213"/>
      <c r="T855" s="214"/>
      <c r="AT855" s="215" t="s">
        <v>158</v>
      </c>
      <c r="AU855" s="215" t="s">
        <v>82</v>
      </c>
      <c r="AV855" s="14" t="s">
        <v>82</v>
      </c>
      <c r="AW855" s="14" t="s">
        <v>33</v>
      </c>
      <c r="AX855" s="14" t="s">
        <v>72</v>
      </c>
      <c r="AY855" s="215" t="s">
        <v>138</v>
      </c>
    </row>
    <row r="856" spans="1:65" s="14" customFormat="1" x14ac:dyDescent="0.2">
      <c r="B856" s="205"/>
      <c r="C856" s="206"/>
      <c r="D856" s="188" t="s">
        <v>158</v>
      </c>
      <c r="E856" s="207" t="s">
        <v>19</v>
      </c>
      <c r="F856" s="208" t="s">
        <v>884</v>
      </c>
      <c r="G856" s="206"/>
      <c r="H856" s="209">
        <v>12.14</v>
      </c>
      <c r="I856" s="210"/>
      <c r="J856" s="206"/>
      <c r="K856" s="206"/>
      <c r="L856" s="211"/>
      <c r="M856" s="212"/>
      <c r="N856" s="213"/>
      <c r="O856" s="213"/>
      <c r="P856" s="213"/>
      <c r="Q856" s="213"/>
      <c r="R856" s="213"/>
      <c r="S856" s="213"/>
      <c r="T856" s="214"/>
      <c r="AT856" s="215" t="s">
        <v>158</v>
      </c>
      <c r="AU856" s="215" t="s">
        <v>82</v>
      </c>
      <c r="AV856" s="14" t="s">
        <v>82</v>
      </c>
      <c r="AW856" s="14" t="s">
        <v>33</v>
      </c>
      <c r="AX856" s="14" t="s">
        <v>72</v>
      </c>
      <c r="AY856" s="215" t="s">
        <v>138</v>
      </c>
    </row>
    <row r="857" spans="1:65" s="14" customFormat="1" x14ac:dyDescent="0.2">
      <c r="B857" s="205"/>
      <c r="C857" s="206"/>
      <c r="D857" s="188" t="s">
        <v>158</v>
      </c>
      <c r="E857" s="207" t="s">
        <v>19</v>
      </c>
      <c r="F857" s="208" t="s">
        <v>885</v>
      </c>
      <c r="G857" s="206"/>
      <c r="H857" s="209">
        <v>4.5999999999999996</v>
      </c>
      <c r="I857" s="210"/>
      <c r="J857" s="206"/>
      <c r="K857" s="206"/>
      <c r="L857" s="211"/>
      <c r="M857" s="212"/>
      <c r="N857" s="213"/>
      <c r="O857" s="213"/>
      <c r="P857" s="213"/>
      <c r="Q857" s="213"/>
      <c r="R857" s="213"/>
      <c r="S857" s="213"/>
      <c r="T857" s="214"/>
      <c r="AT857" s="215" t="s">
        <v>158</v>
      </c>
      <c r="AU857" s="215" t="s">
        <v>82</v>
      </c>
      <c r="AV857" s="14" t="s">
        <v>82</v>
      </c>
      <c r="AW857" s="14" t="s">
        <v>33</v>
      </c>
      <c r="AX857" s="14" t="s">
        <v>72</v>
      </c>
      <c r="AY857" s="215" t="s">
        <v>138</v>
      </c>
    </row>
    <row r="858" spans="1:65" s="15" customFormat="1" x14ac:dyDescent="0.2">
      <c r="B858" s="216"/>
      <c r="C858" s="217"/>
      <c r="D858" s="188" t="s">
        <v>158</v>
      </c>
      <c r="E858" s="218" t="s">
        <v>19</v>
      </c>
      <c r="F858" s="219" t="s">
        <v>214</v>
      </c>
      <c r="G858" s="217"/>
      <c r="H858" s="220">
        <v>158.20999999999995</v>
      </c>
      <c r="I858" s="221"/>
      <c r="J858" s="217"/>
      <c r="K858" s="217"/>
      <c r="L858" s="222"/>
      <c r="M858" s="223"/>
      <c r="N858" s="224"/>
      <c r="O858" s="224"/>
      <c r="P858" s="224"/>
      <c r="Q858" s="224"/>
      <c r="R858" s="224"/>
      <c r="S858" s="224"/>
      <c r="T858" s="225"/>
      <c r="AT858" s="226" t="s">
        <v>158</v>
      </c>
      <c r="AU858" s="226" t="s">
        <v>82</v>
      </c>
      <c r="AV858" s="15" t="s">
        <v>146</v>
      </c>
      <c r="AW858" s="15" t="s">
        <v>33</v>
      </c>
      <c r="AX858" s="15" t="s">
        <v>80</v>
      </c>
      <c r="AY858" s="226" t="s">
        <v>138</v>
      </c>
    </row>
    <row r="859" spans="1:65" s="14" customFormat="1" x14ac:dyDescent="0.2">
      <c r="B859" s="205"/>
      <c r="C859" s="206"/>
      <c r="D859" s="188" t="s">
        <v>158</v>
      </c>
      <c r="E859" s="206"/>
      <c r="F859" s="208" t="s">
        <v>898</v>
      </c>
      <c r="G859" s="206"/>
      <c r="H859" s="209">
        <v>18.193999999999999</v>
      </c>
      <c r="I859" s="210"/>
      <c r="J859" s="206"/>
      <c r="K859" s="206"/>
      <c r="L859" s="211"/>
      <c r="M859" s="212"/>
      <c r="N859" s="213"/>
      <c r="O859" s="213"/>
      <c r="P859" s="213"/>
      <c r="Q859" s="213"/>
      <c r="R859" s="213"/>
      <c r="S859" s="213"/>
      <c r="T859" s="214"/>
      <c r="AT859" s="215" t="s">
        <v>158</v>
      </c>
      <c r="AU859" s="215" t="s">
        <v>82</v>
      </c>
      <c r="AV859" s="14" t="s">
        <v>82</v>
      </c>
      <c r="AW859" s="14" t="s">
        <v>4</v>
      </c>
      <c r="AX859" s="14" t="s">
        <v>80</v>
      </c>
      <c r="AY859" s="215" t="s">
        <v>138</v>
      </c>
    </row>
    <row r="860" spans="1:65" s="2" customFormat="1" ht="24.15" customHeight="1" x14ac:dyDescent="0.2">
      <c r="A860" s="36"/>
      <c r="B860" s="37"/>
      <c r="C860" s="175" t="s">
        <v>899</v>
      </c>
      <c r="D860" s="175" t="s">
        <v>141</v>
      </c>
      <c r="E860" s="176" t="s">
        <v>900</v>
      </c>
      <c r="F860" s="177" t="s">
        <v>901</v>
      </c>
      <c r="G860" s="178" t="s">
        <v>372</v>
      </c>
      <c r="H860" s="179">
        <v>3.8119999999999998</v>
      </c>
      <c r="I860" s="180">
        <v>1070</v>
      </c>
      <c r="J860" s="181">
        <f>ROUND(I860*H860,2)</f>
        <v>4078.84</v>
      </c>
      <c r="K860" s="177" t="s">
        <v>145</v>
      </c>
      <c r="L860" s="41"/>
      <c r="M860" s="182" t="s">
        <v>19</v>
      </c>
      <c r="N860" s="183" t="s">
        <v>43</v>
      </c>
      <c r="O860" s="66"/>
      <c r="P860" s="184">
        <f>O860*H860</f>
        <v>0</v>
      </c>
      <c r="Q860" s="184">
        <v>0</v>
      </c>
      <c r="R860" s="184">
        <f>Q860*H860</f>
        <v>0</v>
      </c>
      <c r="S860" s="184">
        <v>0</v>
      </c>
      <c r="T860" s="185">
        <f>S860*H860</f>
        <v>0</v>
      </c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R860" s="186" t="s">
        <v>313</v>
      </c>
      <c r="AT860" s="186" t="s">
        <v>141</v>
      </c>
      <c r="AU860" s="186" t="s">
        <v>82</v>
      </c>
      <c r="AY860" s="19" t="s">
        <v>138</v>
      </c>
      <c r="BE860" s="187">
        <f>IF(N860="základní",J860,0)</f>
        <v>4078.84</v>
      </c>
      <c r="BF860" s="187">
        <f>IF(N860="snížená",J860,0)</f>
        <v>0</v>
      </c>
      <c r="BG860" s="187">
        <f>IF(N860="zákl. přenesená",J860,0)</f>
        <v>0</v>
      </c>
      <c r="BH860" s="187">
        <f>IF(N860="sníž. přenesená",J860,0)</f>
        <v>0</v>
      </c>
      <c r="BI860" s="187">
        <f>IF(N860="nulová",J860,0)</f>
        <v>0</v>
      </c>
      <c r="BJ860" s="19" t="s">
        <v>80</v>
      </c>
      <c r="BK860" s="187">
        <f>ROUND(I860*H860,2)</f>
        <v>4078.84</v>
      </c>
      <c r="BL860" s="19" t="s">
        <v>313</v>
      </c>
      <c r="BM860" s="186" t="s">
        <v>902</v>
      </c>
    </row>
    <row r="861" spans="1:65" s="2" customFormat="1" ht="28.8" x14ac:dyDescent="0.2">
      <c r="A861" s="36"/>
      <c r="B861" s="37"/>
      <c r="C861" s="38"/>
      <c r="D861" s="188" t="s">
        <v>148</v>
      </c>
      <c r="E861" s="38"/>
      <c r="F861" s="189" t="s">
        <v>903</v>
      </c>
      <c r="G861" s="38"/>
      <c r="H861" s="38"/>
      <c r="I861" s="190"/>
      <c r="J861" s="38"/>
      <c r="K861" s="38"/>
      <c r="L861" s="41"/>
      <c r="M861" s="191"/>
      <c r="N861" s="192"/>
      <c r="O861" s="66"/>
      <c r="P861" s="66"/>
      <c r="Q861" s="66"/>
      <c r="R861" s="66"/>
      <c r="S861" s="66"/>
      <c r="T861" s="67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T861" s="19" t="s">
        <v>148</v>
      </c>
      <c r="AU861" s="19" t="s">
        <v>82</v>
      </c>
    </row>
    <row r="862" spans="1:65" s="2" customFormat="1" x14ac:dyDescent="0.2">
      <c r="A862" s="36"/>
      <c r="B862" s="37"/>
      <c r="C862" s="38"/>
      <c r="D862" s="193" t="s">
        <v>150</v>
      </c>
      <c r="E862" s="38"/>
      <c r="F862" s="194" t="s">
        <v>904</v>
      </c>
      <c r="G862" s="38"/>
      <c r="H862" s="38"/>
      <c r="I862" s="190"/>
      <c r="J862" s="38"/>
      <c r="K862" s="38"/>
      <c r="L862" s="41"/>
      <c r="M862" s="191"/>
      <c r="N862" s="192"/>
      <c r="O862" s="66"/>
      <c r="P862" s="66"/>
      <c r="Q862" s="66"/>
      <c r="R862" s="66"/>
      <c r="S862" s="66"/>
      <c r="T862" s="67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T862" s="19" t="s">
        <v>150</v>
      </c>
      <c r="AU862" s="19" t="s">
        <v>82</v>
      </c>
    </row>
    <row r="863" spans="1:65" s="12" customFormat="1" ht="22.8" customHeight="1" x14ac:dyDescent="0.25">
      <c r="B863" s="159"/>
      <c r="C863" s="160"/>
      <c r="D863" s="161" t="s">
        <v>71</v>
      </c>
      <c r="E863" s="173" t="s">
        <v>905</v>
      </c>
      <c r="F863" s="173" t="s">
        <v>906</v>
      </c>
      <c r="G863" s="160"/>
      <c r="H863" s="160"/>
      <c r="I863" s="163"/>
      <c r="J863" s="174">
        <f>BK863</f>
        <v>634599.59000000008</v>
      </c>
      <c r="K863" s="160"/>
      <c r="L863" s="165"/>
      <c r="M863" s="166"/>
      <c r="N863" s="167"/>
      <c r="O863" s="167"/>
      <c r="P863" s="168">
        <f>SUM(P864:P968)</f>
        <v>0</v>
      </c>
      <c r="Q863" s="167"/>
      <c r="R863" s="168">
        <f>SUM(R864:R968)</f>
        <v>7.5250523199999995</v>
      </c>
      <c r="S863" s="167"/>
      <c r="T863" s="169">
        <f>SUM(T864:T968)</f>
        <v>7.2800528</v>
      </c>
      <c r="AR863" s="170" t="s">
        <v>82</v>
      </c>
      <c r="AT863" s="171" t="s">
        <v>71</v>
      </c>
      <c r="AU863" s="171" t="s">
        <v>80</v>
      </c>
      <c r="AY863" s="170" t="s">
        <v>138</v>
      </c>
      <c r="BK863" s="172">
        <f>SUM(BK864:BK968)</f>
        <v>634599.59000000008</v>
      </c>
    </row>
    <row r="864" spans="1:65" s="2" customFormat="1" ht="16.5" customHeight="1" x14ac:dyDescent="0.2">
      <c r="A864" s="36"/>
      <c r="B864" s="37"/>
      <c r="C864" s="175" t="s">
        <v>907</v>
      </c>
      <c r="D864" s="175" t="s">
        <v>141</v>
      </c>
      <c r="E864" s="176" t="s">
        <v>908</v>
      </c>
      <c r="F864" s="177" t="s">
        <v>909</v>
      </c>
      <c r="G864" s="178" t="s">
        <v>154</v>
      </c>
      <c r="H864" s="179">
        <v>266.35300000000001</v>
      </c>
      <c r="I864" s="180">
        <v>60</v>
      </c>
      <c r="J864" s="181">
        <f>ROUND(I864*H864,2)</f>
        <v>15981.18</v>
      </c>
      <c r="K864" s="177" t="s">
        <v>145</v>
      </c>
      <c r="L864" s="41"/>
      <c r="M864" s="182" t="s">
        <v>19</v>
      </c>
      <c r="N864" s="183" t="s">
        <v>43</v>
      </c>
      <c r="O864" s="66"/>
      <c r="P864" s="184">
        <f>O864*H864</f>
        <v>0</v>
      </c>
      <c r="Q864" s="184">
        <v>2.9999999999999997E-4</v>
      </c>
      <c r="R864" s="184">
        <f>Q864*H864</f>
        <v>7.9905900000000002E-2</v>
      </c>
      <c r="S864" s="184">
        <v>0</v>
      </c>
      <c r="T864" s="185">
        <f>S864*H864</f>
        <v>0</v>
      </c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R864" s="186" t="s">
        <v>313</v>
      </c>
      <c r="AT864" s="186" t="s">
        <v>141</v>
      </c>
      <c r="AU864" s="186" t="s">
        <v>82</v>
      </c>
      <c r="AY864" s="19" t="s">
        <v>138</v>
      </c>
      <c r="BE864" s="187">
        <f>IF(N864="základní",J864,0)</f>
        <v>15981.18</v>
      </c>
      <c r="BF864" s="187">
        <f>IF(N864="snížená",J864,0)</f>
        <v>0</v>
      </c>
      <c r="BG864" s="187">
        <f>IF(N864="zákl. přenesená",J864,0)</f>
        <v>0</v>
      </c>
      <c r="BH864" s="187">
        <f>IF(N864="sníž. přenesená",J864,0)</f>
        <v>0</v>
      </c>
      <c r="BI864" s="187">
        <f>IF(N864="nulová",J864,0)</f>
        <v>0</v>
      </c>
      <c r="BJ864" s="19" t="s">
        <v>80</v>
      </c>
      <c r="BK864" s="187">
        <f>ROUND(I864*H864,2)</f>
        <v>15981.18</v>
      </c>
      <c r="BL864" s="19" t="s">
        <v>313</v>
      </c>
      <c r="BM864" s="186" t="s">
        <v>910</v>
      </c>
    </row>
    <row r="865" spans="1:65" s="2" customFormat="1" ht="19.2" x14ac:dyDescent="0.2">
      <c r="A865" s="36"/>
      <c r="B865" s="37"/>
      <c r="C865" s="38"/>
      <c r="D865" s="188" t="s">
        <v>148</v>
      </c>
      <c r="E865" s="38"/>
      <c r="F865" s="189" t="s">
        <v>911</v>
      </c>
      <c r="G865" s="38"/>
      <c r="H865" s="38"/>
      <c r="I865" s="190"/>
      <c r="J865" s="38"/>
      <c r="K865" s="38"/>
      <c r="L865" s="41"/>
      <c r="M865" s="191"/>
      <c r="N865" s="192"/>
      <c r="O865" s="66"/>
      <c r="P865" s="66"/>
      <c r="Q865" s="66"/>
      <c r="R865" s="66"/>
      <c r="S865" s="66"/>
      <c r="T865" s="67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T865" s="19" t="s">
        <v>148</v>
      </c>
      <c r="AU865" s="19" t="s">
        <v>82</v>
      </c>
    </row>
    <row r="866" spans="1:65" s="2" customFormat="1" x14ac:dyDescent="0.2">
      <c r="A866" s="36"/>
      <c r="B866" s="37"/>
      <c r="C866" s="38"/>
      <c r="D866" s="193" t="s">
        <v>150</v>
      </c>
      <c r="E866" s="38"/>
      <c r="F866" s="194" t="s">
        <v>912</v>
      </c>
      <c r="G866" s="38"/>
      <c r="H866" s="38"/>
      <c r="I866" s="190"/>
      <c r="J866" s="38"/>
      <c r="K866" s="38"/>
      <c r="L866" s="41"/>
      <c r="M866" s="191"/>
      <c r="N866" s="192"/>
      <c r="O866" s="66"/>
      <c r="P866" s="66"/>
      <c r="Q866" s="66"/>
      <c r="R866" s="66"/>
      <c r="S866" s="66"/>
      <c r="T866" s="67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T866" s="19" t="s">
        <v>150</v>
      </c>
      <c r="AU866" s="19" t="s">
        <v>82</v>
      </c>
    </row>
    <row r="867" spans="1:65" s="14" customFormat="1" x14ac:dyDescent="0.2">
      <c r="B867" s="205"/>
      <c r="C867" s="206"/>
      <c r="D867" s="188" t="s">
        <v>158</v>
      </c>
      <c r="E867" s="207" t="s">
        <v>19</v>
      </c>
      <c r="F867" s="208" t="s">
        <v>913</v>
      </c>
      <c r="G867" s="206"/>
      <c r="H867" s="209">
        <v>266.35300000000001</v>
      </c>
      <c r="I867" s="210"/>
      <c r="J867" s="206"/>
      <c r="K867" s="206"/>
      <c r="L867" s="211"/>
      <c r="M867" s="212"/>
      <c r="N867" s="213"/>
      <c r="O867" s="213"/>
      <c r="P867" s="213"/>
      <c r="Q867" s="213"/>
      <c r="R867" s="213"/>
      <c r="S867" s="213"/>
      <c r="T867" s="214"/>
      <c r="AT867" s="215" t="s">
        <v>158</v>
      </c>
      <c r="AU867" s="215" t="s">
        <v>82</v>
      </c>
      <c r="AV867" s="14" t="s">
        <v>82</v>
      </c>
      <c r="AW867" s="14" t="s">
        <v>33</v>
      </c>
      <c r="AX867" s="14" t="s">
        <v>80</v>
      </c>
      <c r="AY867" s="215" t="s">
        <v>138</v>
      </c>
    </row>
    <row r="868" spans="1:65" s="2" customFormat="1" ht="24.15" customHeight="1" x14ac:dyDescent="0.2">
      <c r="A868" s="36"/>
      <c r="B868" s="37"/>
      <c r="C868" s="175" t="s">
        <v>914</v>
      </c>
      <c r="D868" s="175" t="s">
        <v>141</v>
      </c>
      <c r="E868" s="176" t="s">
        <v>915</v>
      </c>
      <c r="F868" s="177" t="s">
        <v>916</v>
      </c>
      <c r="G868" s="178" t="s">
        <v>154</v>
      </c>
      <c r="H868" s="179">
        <v>266.35300000000001</v>
      </c>
      <c r="I868" s="180">
        <v>474</v>
      </c>
      <c r="J868" s="181">
        <f>ROUND(I868*H868,2)</f>
        <v>126251.32</v>
      </c>
      <c r="K868" s="177" t="s">
        <v>145</v>
      </c>
      <c r="L868" s="41"/>
      <c r="M868" s="182" t="s">
        <v>19</v>
      </c>
      <c r="N868" s="183" t="s">
        <v>43</v>
      </c>
      <c r="O868" s="66"/>
      <c r="P868" s="184">
        <f>O868*H868</f>
        <v>0</v>
      </c>
      <c r="Q868" s="184">
        <v>1.5E-3</v>
      </c>
      <c r="R868" s="184">
        <f>Q868*H868</f>
        <v>0.39952950000000004</v>
      </c>
      <c r="S868" s="184">
        <v>0</v>
      </c>
      <c r="T868" s="185">
        <f>S868*H868</f>
        <v>0</v>
      </c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R868" s="186" t="s">
        <v>313</v>
      </c>
      <c r="AT868" s="186" t="s">
        <v>141</v>
      </c>
      <c r="AU868" s="186" t="s">
        <v>82</v>
      </c>
      <c r="AY868" s="19" t="s">
        <v>138</v>
      </c>
      <c r="BE868" s="187">
        <f>IF(N868="základní",J868,0)</f>
        <v>126251.32</v>
      </c>
      <c r="BF868" s="187">
        <f>IF(N868="snížená",J868,0)</f>
        <v>0</v>
      </c>
      <c r="BG868" s="187">
        <f>IF(N868="zákl. přenesená",J868,0)</f>
        <v>0</v>
      </c>
      <c r="BH868" s="187">
        <f>IF(N868="sníž. přenesená",J868,0)</f>
        <v>0</v>
      </c>
      <c r="BI868" s="187">
        <f>IF(N868="nulová",J868,0)</f>
        <v>0</v>
      </c>
      <c r="BJ868" s="19" t="s">
        <v>80</v>
      </c>
      <c r="BK868" s="187">
        <f>ROUND(I868*H868,2)</f>
        <v>126251.32</v>
      </c>
      <c r="BL868" s="19" t="s">
        <v>313</v>
      </c>
      <c r="BM868" s="186" t="s">
        <v>917</v>
      </c>
    </row>
    <row r="869" spans="1:65" s="2" customFormat="1" ht="19.2" x14ac:dyDescent="0.2">
      <c r="A869" s="36"/>
      <c r="B869" s="37"/>
      <c r="C869" s="38"/>
      <c r="D869" s="188" t="s">
        <v>148</v>
      </c>
      <c r="E869" s="38"/>
      <c r="F869" s="189" t="s">
        <v>918</v>
      </c>
      <c r="G869" s="38"/>
      <c r="H869" s="38"/>
      <c r="I869" s="190"/>
      <c r="J869" s="38"/>
      <c r="K869" s="38"/>
      <c r="L869" s="41"/>
      <c r="M869" s="191"/>
      <c r="N869" s="192"/>
      <c r="O869" s="66"/>
      <c r="P869" s="66"/>
      <c r="Q869" s="66"/>
      <c r="R869" s="66"/>
      <c r="S869" s="66"/>
      <c r="T869" s="67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T869" s="19" t="s">
        <v>148</v>
      </c>
      <c r="AU869" s="19" t="s">
        <v>82</v>
      </c>
    </row>
    <row r="870" spans="1:65" s="2" customFormat="1" x14ac:dyDescent="0.2">
      <c r="A870" s="36"/>
      <c r="B870" s="37"/>
      <c r="C870" s="38"/>
      <c r="D870" s="193" t="s">
        <v>150</v>
      </c>
      <c r="E870" s="38"/>
      <c r="F870" s="194" t="s">
        <v>919</v>
      </c>
      <c r="G870" s="38"/>
      <c r="H870" s="38"/>
      <c r="I870" s="190"/>
      <c r="J870" s="38"/>
      <c r="K870" s="38"/>
      <c r="L870" s="41"/>
      <c r="M870" s="191"/>
      <c r="N870" s="192"/>
      <c r="O870" s="66"/>
      <c r="P870" s="66"/>
      <c r="Q870" s="66"/>
      <c r="R870" s="66"/>
      <c r="S870" s="66"/>
      <c r="T870" s="67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T870" s="19" t="s">
        <v>150</v>
      </c>
      <c r="AU870" s="19" t="s">
        <v>82</v>
      </c>
    </row>
    <row r="871" spans="1:65" s="14" customFormat="1" x14ac:dyDescent="0.2">
      <c r="B871" s="205"/>
      <c r="C871" s="206"/>
      <c r="D871" s="188" t="s">
        <v>158</v>
      </c>
      <c r="E871" s="207" t="s">
        <v>19</v>
      </c>
      <c r="F871" s="208" t="s">
        <v>913</v>
      </c>
      <c r="G871" s="206"/>
      <c r="H871" s="209">
        <v>266.35300000000001</v>
      </c>
      <c r="I871" s="210"/>
      <c r="J871" s="206"/>
      <c r="K871" s="206"/>
      <c r="L871" s="211"/>
      <c r="M871" s="212"/>
      <c r="N871" s="213"/>
      <c r="O871" s="213"/>
      <c r="P871" s="213"/>
      <c r="Q871" s="213"/>
      <c r="R871" s="213"/>
      <c r="S871" s="213"/>
      <c r="T871" s="214"/>
      <c r="AT871" s="215" t="s">
        <v>158</v>
      </c>
      <c r="AU871" s="215" t="s">
        <v>82</v>
      </c>
      <c r="AV871" s="14" t="s">
        <v>82</v>
      </c>
      <c r="AW871" s="14" t="s">
        <v>33</v>
      </c>
      <c r="AX871" s="14" t="s">
        <v>80</v>
      </c>
      <c r="AY871" s="215" t="s">
        <v>138</v>
      </c>
    </row>
    <row r="872" spans="1:65" s="2" customFormat="1" ht="33" customHeight="1" x14ac:dyDescent="0.2">
      <c r="A872" s="36"/>
      <c r="B872" s="37"/>
      <c r="C872" s="175" t="s">
        <v>920</v>
      </c>
      <c r="D872" s="175" t="s">
        <v>141</v>
      </c>
      <c r="E872" s="176" t="s">
        <v>921</v>
      </c>
      <c r="F872" s="177" t="s">
        <v>922</v>
      </c>
      <c r="G872" s="178" t="s">
        <v>154</v>
      </c>
      <c r="H872" s="179">
        <v>266.35300000000001</v>
      </c>
      <c r="I872" s="180">
        <v>750</v>
      </c>
      <c r="J872" s="181">
        <f>ROUND(I872*H872,2)</f>
        <v>199764.75</v>
      </c>
      <c r="K872" s="177" t="s">
        <v>145</v>
      </c>
      <c r="L872" s="41"/>
      <c r="M872" s="182" t="s">
        <v>19</v>
      </c>
      <c r="N872" s="183" t="s">
        <v>43</v>
      </c>
      <c r="O872" s="66"/>
      <c r="P872" s="184">
        <f>O872*H872</f>
        <v>0</v>
      </c>
      <c r="Q872" s="184">
        <v>6.0000000000000001E-3</v>
      </c>
      <c r="R872" s="184">
        <f>Q872*H872</f>
        <v>1.5981180000000001</v>
      </c>
      <c r="S872" s="184">
        <v>0</v>
      </c>
      <c r="T872" s="185">
        <f>S872*H872</f>
        <v>0</v>
      </c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R872" s="186" t="s">
        <v>313</v>
      </c>
      <c r="AT872" s="186" t="s">
        <v>141</v>
      </c>
      <c r="AU872" s="186" t="s">
        <v>82</v>
      </c>
      <c r="AY872" s="19" t="s">
        <v>138</v>
      </c>
      <c r="BE872" s="187">
        <f>IF(N872="základní",J872,0)</f>
        <v>199764.75</v>
      </c>
      <c r="BF872" s="187">
        <f>IF(N872="snížená",J872,0)</f>
        <v>0</v>
      </c>
      <c r="BG872" s="187">
        <f>IF(N872="zákl. přenesená",J872,0)</f>
        <v>0</v>
      </c>
      <c r="BH872" s="187">
        <f>IF(N872="sníž. přenesená",J872,0)</f>
        <v>0</v>
      </c>
      <c r="BI872" s="187">
        <f>IF(N872="nulová",J872,0)</f>
        <v>0</v>
      </c>
      <c r="BJ872" s="19" t="s">
        <v>80</v>
      </c>
      <c r="BK872" s="187">
        <f>ROUND(I872*H872,2)</f>
        <v>199764.75</v>
      </c>
      <c r="BL872" s="19" t="s">
        <v>313</v>
      </c>
      <c r="BM872" s="186" t="s">
        <v>923</v>
      </c>
    </row>
    <row r="873" spans="1:65" s="2" customFormat="1" ht="19.2" x14ac:dyDescent="0.2">
      <c r="A873" s="36"/>
      <c r="B873" s="37"/>
      <c r="C873" s="38"/>
      <c r="D873" s="188" t="s">
        <v>148</v>
      </c>
      <c r="E873" s="38"/>
      <c r="F873" s="189" t="s">
        <v>924</v>
      </c>
      <c r="G873" s="38"/>
      <c r="H873" s="38"/>
      <c r="I873" s="190"/>
      <c r="J873" s="38"/>
      <c r="K873" s="38"/>
      <c r="L873" s="41"/>
      <c r="M873" s="191"/>
      <c r="N873" s="192"/>
      <c r="O873" s="66"/>
      <c r="P873" s="66"/>
      <c r="Q873" s="66"/>
      <c r="R873" s="66"/>
      <c r="S873" s="66"/>
      <c r="T873" s="67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T873" s="19" t="s">
        <v>148</v>
      </c>
      <c r="AU873" s="19" t="s">
        <v>82</v>
      </c>
    </row>
    <row r="874" spans="1:65" s="2" customFormat="1" x14ac:dyDescent="0.2">
      <c r="A874" s="36"/>
      <c r="B874" s="37"/>
      <c r="C874" s="38"/>
      <c r="D874" s="193" t="s">
        <v>150</v>
      </c>
      <c r="E874" s="38"/>
      <c r="F874" s="194" t="s">
        <v>925</v>
      </c>
      <c r="G874" s="38"/>
      <c r="H874" s="38"/>
      <c r="I874" s="190"/>
      <c r="J874" s="38"/>
      <c r="K874" s="38"/>
      <c r="L874" s="41"/>
      <c r="M874" s="191"/>
      <c r="N874" s="192"/>
      <c r="O874" s="66"/>
      <c r="P874" s="66"/>
      <c r="Q874" s="66"/>
      <c r="R874" s="66"/>
      <c r="S874" s="66"/>
      <c r="T874" s="67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T874" s="19" t="s">
        <v>150</v>
      </c>
      <c r="AU874" s="19" t="s">
        <v>82</v>
      </c>
    </row>
    <row r="875" spans="1:65" s="13" customFormat="1" x14ac:dyDescent="0.2">
      <c r="B875" s="195"/>
      <c r="C875" s="196"/>
      <c r="D875" s="188" t="s">
        <v>158</v>
      </c>
      <c r="E875" s="197" t="s">
        <v>19</v>
      </c>
      <c r="F875" s="198" t="s">
        <v>926</v>
      </c>
      <c r="G875" s="196"/>
      <c r="H875" s="197" t="s">
        <v>19</v>
      </c>
      <c r="I875" s="199"/>
      <c r="J875" s="196"/>
      <c r="K875" s="196"/>
      <c r="L875" s="200"/>
      <c r="M875" s="201"/>
      <c r="N875" s="202"/>
      <c r="O875" s="202"/>
      <c r="P875" s="202"/>
      <c r="Q875" s="202"/>
      <c r="R875" s="202"/>
      <c r="S875" s="202"/>
      <c r="T875" s="203"/>
      <c r="AT875" s="204" t="s">
        <v>158</v>
      </c>
      <c r="AU875" s="204" t="s">
        <v>82</v>
      </c>
      <c r="AV875" s="13" t="s">
        <v>80</v>
      </c>
      <c r="AW875" s="13" t="s">
        <v>33</v>
      </c>
      <c r="AX875" s="13" t="s">
        <v>72</v>
      </c>
      <c r="AY875" s="204" t="s">
        <v>138</v>
      </c>
    </row>
    <row r="876" spans="1:65" s="13" customFormat="1" x14ac:dyDescent="0.2">
      <c r="B876" s="195"/>
      <c r="C876" s="196"/>
      <c r="D876" s="188" t="s">
        <v>158</v>
      </c>
      <c r="E876" s="197" t="s">
        <v>19</v>
      </c>
      <c r="F876" s="198" t="s">
        <v>927</v>
      </c>
      <c r="G876" s="196"/>
      <c r="H876" s="197" t="s">
        <v>19</v>
      </c>
      <c r="I876" s="199"/>
      <c r="J876" s="196"/>
      <c r="K876" s="196"/>
      <c r="L876" s="200"/>
      <c r="M876" s="201"/>
      <c r="N876" s="202"/>
      <c r="O876" s="202"/>
      <c r="P876" s="202"/>
      <c r="Q876" s="202"/>
      <c r="R876" s="202"/>
      <c r="S876" s="202"/>
      <c r="T876" s="203"/>
      <c r="AT876" s="204" t="s">
        <v>158</v>
      </c>
      <c r="AU876" s="204" t="s">
        <v>82</v>
      </c>
      <c r="AV876" s="13" t="s">
        <v>80</v>
      </c>
      <c r="AW876" s="13" t="s">
        <v>33</v>
      </c>
      <c r="AX876" s="13" t="s">
        <v>72</v>
      </c>
      <c r="AY876" s="204" t="s">
        <v>138</v>
      </c>
    </row>
    <row r="877" spans="1:65" s="14" customFormat="1" x14ac:dyDescent="0.2">
      <c r="B877" s="205"/>
      <c r="C877" s="206"/>
      <c r="D877" s="188" t="s">
        <v>158</v>
      </c>
      <c r="E877" s="207" t="s">
        <v>19</v>
      </c>
      <c r="F877" s="208" t="s">
        <v>928</v>
      </c>
      <c r="G877" s="206"/>
      <c r="H877" s="209">
        <v>8.5440000000000005</v>
      </c>
      <c r="I877" s="210"/>
      <c r="J877" s="206"/>
      <c r="K877" s="206"/>
      <c r="L877" s="211"/>
      <c r="M877" s="212"/>
      <c r="N877" s="213"/>
      <c r="O877" s="213"/>
      <c r="P877" s="213"/>
      <c r="Q877" s="213"/>
      <c r="R877" s="213"/>
      <c r="S877" s="213"/>
      <c r="T877" s="214"/>
      <c r="AT877" s="215" t="s">
        <v>158</v>
      </c>
      <c r="AU877" s="215" t="s">
        <v>82</v>
      </c>
      <c r="AV877" s="14" t="s">
        <v>82</v>
      </c>
      <c r="AW877" s="14" t="s">
        <v>33</v>
      </c>
      <c r="AX877" s="14" t="s">
        <v>72</v>
      </c>
      <c r="AY877" s="215" t="s">
        <v>138</v>
      </c>
    </row>
    <row r="878" spans="1:65" s="14" customFormat="1" x14ac:dyDescent="0.2">
      <c r="B878" s="205"/>
      <c r="C878" s="206"/>
      <c r="D878" s="188" t="s">
        <v>158</v>
      </c>
      <c r="E878" s="207" t="s">
        <v>19</v>
      </c>
      <c r="F878" s="208" t="s">
        <v>929</v>
      </c>
      <c r="G878" s="206"/>
      <c r="H878" s="209">
        <v>10.47</v>
      </c>
      <c r="I878" s="210"/>
      <c r="J878" s="206"/>
      <c r="K878" s="206"/>
      <c r="L878" s="211"/>
      <c r="M878" s="212"/>
      <c r="N878" s="213"/>
      <c r="O878" s="213"/>
      <c r="P878" s="213"/>
      <c r="Q878" s="213"/>
      <c r="R878" s="213"/>
      <c r="S878" s="213"/>
      <c r="T878" s="214"/>
      <c r="AT878" s="215" t="s">
        <v>158</v>
      </c>
      <c r="AU878" s="215" t="s">
        <v>82</v>
      </c>
      <c r="AV878" s="14" t="s">
        <v>82</v>
      </c>
      <c r="AW878" s="14" t="s">
        <v>33</v>
      </c>
      <c r="AX878" s="14" t="s">
        <v>72</v>
      </c>
      <c r="AY878" s="215" t="s">
        <v>138</v>
      </c>
    </row>
    <row r="879" spans="1:65" s="14" customFormat="1" x14ac:dyDescent="0.2">
      <c r="B879" s="205"/>
      <c r="C879" s="206"/>
      <c r="D879" s="188" t="s">
        <v>158</v>
      </c>
      <c r="E879" s="207" t="s">
        <v>19</v>
      </c>
      <c r="F879" s="208" t="s">
        <v>930</v>
      </c>
      <c r="G879" s="206"/>
      <c r="H879" s="209">
        <v>9.51</v>
      </c>
      <c r="I879" s="210"/>
      <c r="J879" s="206"/>
      <c r="K879" s="206"/>
      <c r="L879" s="211"/>
      <c r="M879" s="212"/>
      <c r="N879" s="213"/>
      <c r="O879" s="213"/>
      <c r="P879" s="213"/>
      <c r="Q879" s="213"/>
      <c r="R879" s="213"/>
      <c r="S879" s="213"/>
      <c r="T879" s="214"/>
      <c r="AT879" s="215" t="s">
        <v>158</v>
      </c>
      <c r="AU879" s="215" t="s">
        <v>82</v>
      </c>
      <c r="AV879" s="14" t="s">
        <v>82</v>
      </c>
      <c r="AW879" s="14" t="s">
        <v>33</v>
      </c>
      <c r="AX879" s="14" t="s">
        <v>72</v>
      </c>
      <c r="AY879" s="215" t="s">
        <v>138</v>
      </c>
    </row>
    <row r="880" spans="1:65" s="14" customFormat="1" x14ac:dyDescent="0.2">
      <c r="B880" s="205"/>
      <c r="C880" s="206"/>
      <c r="D880" s="188" t="s">
        <v>158</v>
      </c>
      <c r="E880" s="207" t="s">
        <v>19</v>
      </c>
      <c r="F880" s="208" t="s">
        <v>931</v>
      </c>
      <c r="G880" s="206"/>
      <c r="H880" s="209">
        <v>21.02</v>
      </c>
      <c r="I880" s="210"/>
      <c r="J880" s="206"/>
      <c r="K880" s="206"/>
      <c r="L880" s="211"/>
      <c r="M880" s="212"/>
      <c r="N880" s="213"/>
      <c r="O880" s="213"/>
      <c r="P880" s="213"/>
      <c r="Q880" s="213"/>
      <c r="R880" s="213"/>
      <c r="S880" s="213"/>
      <c r="T880" s="214"/>
      <c r="AT880" s="215" t="s">
        <v>158</v>
      </c>
      <c r="AU880" s="215" t="s">
        <v>82</v>
      </c>
      <c r="AV880" s="14" t="s">
        <v>82</v>
      </c>
      <c r="AW880" s="14" t="s">
        <v>33</v>
      </c>
      <c r="AX880" s="14" t="s">
        <v>72</v>
      </c>
      <c r="AY880" s="215" t="s">
        <v>138</v>
      </c>
    </row>
    <row r="881" spans="2:51" s="14" customFormat="1" x14ac:dyDescent="0.2">
      <c r="B881" s="205"/>
      <c r="C881" s="206"/>
      <c r="D881" s="188" t="s">
        <v>158</v>
      </c>
      <c r="E881" s="207" t="s">
        <v>19</v>
      </c>
      <c r="F881" s="208" t="s">
        <v>932</v>
      </c>
      <c r="G881" s="206"/>
      <c r="H881" s="209">
        <v>21.55</v>
      </c>
      <c r="I881" s="210"/>
      <c r="J881" s="206"/>
      <c r="K881" s="206"/>
      <c r="L881" s="211"/>
      <c r="M881" s="212"/>
      <c r="N881" s="213"/>
      <c r="O881" s="213"/>
      <c r="P881" s="213"/>
      <c r="Q881" s="213"/>
      <c r="R881" s="213"/>
      <c r="S881" s="213"/>
      <c r="T881" s="214"/>
      <c r="AT881" s="215" t="s">
        <v>158</v>
      </c>
      <c r="AU881" s="215" t="s">
        <v>82</v>
      </c>
      <c r="AV881" s="14" t="s">
        <v>82</v>
      </c>
      <c r="AW881" s="14" t="s">
        <v>33</v>
      </c>
      <c r="AX881" s="14" t="s">
        <v>72</v>
      </c>
      <c r="AY881" s="215" t="s">
        <v>138</v>
      </c>
    </row>
    <row r="882" spans="2:51" s="13" customFormat="1" x14ac:dyDescent="0.2">
      <c r="B882" s="195"/>
      <c r="C882" s="196"/>
      <c r="D882" s="188" t="s">
        <v>158</v>
      </c>
      <c r="E882" s="197" t="s">
        <v>19</v>
      </c>
      <c r="F882" s="198" t="s">
        <v>933</v>
      </c>
      <c r="G882" s="196"/>
      <c r="H882" s="197" t="s">
        <v>19</v>
      </c>
      <c r="I882" s="199"/>
      <c r="J882" s="196"/>
      <c r="K882" s="196"/>
      <c r="L882" s="200"/>
      <c r="M882" s="201"/>
      <c r="N882" s="202"/>
      <c r="O882" s="202"/>
      <c r="P882" s="202"/>
      <c r="Q882" s="202"/>
      <c r="R882" s="202"/>
      <c r="S882" s="202"/>
      <c r="T882" s="203"/>
      <c r="AT882" s="204" t="s">
        <v>158</v>
      </c>
      <c r="AU882" s="204" t="s">
        <v>82</v>
      </c>
      <c r="AV882" s="13" t="s">
        <v>80</v>
      </c>
      <c r="AW882" s="13" t="s">
        <v>33</v>
      </c>
      <c r="AX882" s="13" t="s">
        <v>72</v>
      </c>
      <c r="AY882" s="204" t="s">
        <v>138</v>
      </c>
    </row>
    <row r="883" spans="2:51" s="14" customFormat="1" x14ac:dyDescent="0.2">
      <c r="B883" s="205"/>
      <c r="C883" s="206"/>
      <c r="D883" s="188" t="s">
        <v>158</v>
      </c>
      <c r="E883" s="207" t="s">
        <v>19</v>
      </c>
      <c r="F883" s="208" t="s">
        <v>934</v>
      </c>
      <c r="G883" s="206"/>
      <c r="H883" s="209">
        <v>6.4450000000000003</v>
      </c>
      <c r="I883" s="210"/>
      <c r="J883" s="206"/>
      <c r="K883" s="206"/>
      <c r="L883" s="211"/>
      <c r="M883" s="212"/>
      <c r="N883" s="213"/>
      <c r="O883" s="213"/>
      <c r="P883" s="213"/>
      <c r="Q883" s="213"/>
      <c r="R883" s="213"/>
      <c r="S883" s="213"/>
      <c r="T883" s="214"/>
      <c r="AT883" s="215" t="s">
        <v>158</v>
      </c>
      <c r="AU883" s="215" t="s">
        <v>82</v>
      </c>
      <c r="AV883" s="14" t="s">
        <v>82</v>
      </c>
      <c r="AW883" s="14" t="s">
        <v>33</v>
      </c>
      <c r="AX883" s="14" t="s">
        <v>72</v>
      </c>
      <c r="AY883" s="215" t="s">
        <v>138</v>
      </c>
    </row>
    <row r="884" spans="2:51" s="14" customFormat="1" x14ac:dyDescent="0.2">
      <c r="B884" s="205"/>
      <c r="C884" s="206"/>
      <c r="D884" s="188" t="s">
        <v>158</v>
      </c>
      <c r="E884" s="207" t="s">
        <v>19</v>
      </c>
      <c r="F884" s="208" t="s">
        <v>935</v>
      </c>
      <c r="G884" s="206"/>
      <c r="H884" s="209">
        <v>12.087</v>
      </c>
      <c r="I884" s="210"/>
      <c r="J884" s="206"/>
      <c r="K884" s="206"/>
      <c r="L884" s="211"/>
      <c r="M884" s="212"/>
      <c r="N884" s="213"/>
      <c r="O884" s="213"/>
      <c r="P884" s="213"/>
      <c r="Q884" s="213"/>
      <c r="R884" s="213"/>
      <c r="S884" s="213"/>
      <c r="T884" s="214"/>
      <c r="AT884" s="215" t="s">
        <v>158</v>
      </c>
      <c r="AU884" s="215" t="s">
        <v>82</v>
      </c>
      <c r="AV884" s="14" t="s">
        <v>82</v>
      </c>
      <c r="AW884" s="14" t="s">
        <v>33</v>
      </c>
      <c r="AX884" s="14" t="s">
        <v>72</v>
      </c>
      <c r="AY884" s="215" t="s">
        <v>138</v>
      </c>
    </row>
    <row r="885" spans="2:51" s="14" customFormat="1" x14ac:dyDescent="0.2">
      <c r="B885" s="205"/>
      <c r="C885" s="206"/>
      <c r="D885" s="188" t="s">
        <v>158</v>
      </c>
      <c r="E885" s="207" t="s">
        <v>19</v>
      </c>
      <c r="F885" s="208" t="s">
        <v>936</v>
      </c>
      <c r="G885" s="206"/>
      <c r="H885" s="209">
        <v>14.382</v>
      </c>
      <c r="I885" s="210"/>
      <c r="J885" s="206"/>
      <c r="K885" s="206"/>
      <c r="L885" s="211"/>
      <c r="M885" s="212"/>
      <c r="N885" s="213"/>
      <c r="O885" s="213"/>
      <c r="P885" s="213"/>
      <c r="Q885" s="213"/>
      <c r="R885" s="213"/>
      <c r="S885" s="213"/>
      <c r="T885" s="214"/>
      <c r="AT885" s="215" t="s">
        <v>158</v>
      </c>
      <c r="AU885" s="215" t="s">
        <v>82</v>
      </c>
      <c r="AV885" s="14" t="s">
        <v>82</v>
      </c>
      <c r="AW885" s="14" t="s">
        <v>33</v>
      </c>
      <c r="AX885" s="14" t="s">
        <v>72</v>
      </c>
      <c r="AY885" s="215" t="s">
        <v>138</v>
      </c>
    </row>
    <row r="886" spans="2:51" s="14" customFormat="1" x14ac:dyDescent="0.2">
      <c r="B886" s="205"/>
      <c r="C886" s="206"/>
      <c r="D886" s="188" t="s">
        <v>158</v>
      </c>
      <c r="E886" s="207" t="s">
        <v>19</v>
      </c>
      <c r="F886" s="208" t="s">
        <v>937</v>
      </c>
      <c r="G886" s="206"/>
      <c r="H886" s="209">
        <v>9.2720000000000002</v>
      </c>
      <c r="I886" s="210"/>
      <c r="J886" s="206"/>
      <c r="K886" s="206"/>
      <c r="L886" s="211"/>
      <c r="M886" s="212"/>
      <c r="N886" s="213"/>
      <c r="O886" s="213"/>
      <c r="P886" s="213"/>
      <c r="Q886" s="213"/>
      <c r="R886" s="213"/>
      <c r="S886" s="213"/>
      <c r="T886" s="214"/>
      <c r="AT886" s="215" t="s">
        <v>158</v>
      </c>
      <c r="AU886" s="215" t="s">
        <v>82</v>
      </c>
      <c r="AV886" s="14" t="s">
        <v>82</v>
      </c>
      <c r="AW886" s="14" t="s">
        <v>33</v>
      </c>
      <c r="AX886" s="14" t="s">
        <v>72</v>
      </c>
      <c r="AY886" s="215" t="s">
        <v>138</v>
      </c>
    </row>
    <row r="887" spans="2:51" s="14" customFormat="1" x14ac:dyDescent="0.2">
      <c r="B887" s="205"/>
      <c r="C887" s="206"/>
      <c r="D887" s="188" t="s">
        <v>158</v>
      </c>
      <c r="E887" s="207" t="s">
        <v>19</v>
      </c>
      <c r="F887" s="208" t="s">
        <v>938</v>
      </c>
      <c r="G887" s="206"/>
      <c r="H887" s="209">
        <v>17.302</v>
      </c>
      <c r="I887" s="210"/>
      <c r="J887" s="206"/>
      <c r="K887" s="206"/>
      <c r="L887" s="211"/>
      <c r="M887" s="212"/>
      <c r="N887" s="213"/>
      <c r="O887" s="213"/>
      <c r="P887" s="213"/>
      <c r="Q887" s="213"/>
      <c r="R887" s="213"/>
      <c r="S887" s="213"/>
      <c r="T887" s="214"/>
      <c r="AT887" s="215" t="s">
        <v>158</v>
      </c>
      <c r="AU887" s="215" t="s">
        <v>82</v>
      </c>
      <c r="AV887" s="14" t="s">
        <v>82</v>
      </c>
      <c r="AW887" s="14" t="s">
        <v>33</v>
      </c>
      <c r="AX887" s="14" t="s">
        <v>72</v>
      </c>
      <c r="AY887" s="215" t="s">
        <v>138</v>
      </c>
    </row>
    <row r="888" spans="2:51" s="14" customFormat="1" x14ac:dyDescent="0.2">
      <c r="B888" s="205"/>
      <c r="C888" s="206"/>
      <c r="D888" s="188" t="s">
        <v>158</v>
      </c>
      <c r="E888" s="207" t="s">
        <v>19</v>
      </c>
      <c r="F888" s="208" t="s">
        <v>939</v>
      </c>
      <c r="G888" s="206"/>
      <c r="H888" s="209">
        <v>15.2</v>
      </c>
      <c r="I888" s="210"/>
      <c r="J888" s="206"/>
      <c r="K888" s="206"/>
      <c r="L888" s="211"/>
      <c r="M888" s="212"/>
      <c r="N888" s="213"/>
      <c r="O888" s="213"/>
      <c r="P888" s="213"/>
      <c r="Q888" s="213"/>
      <c r="R888" s="213"/>
      <c r="S888" s="213"/>
      <c r="T888" s="214"/>
      <c r="AT888" s="215" t="s">
        <v>158</v>
      </c>
      <c r="AU888" s="215" t="s">
        <v>82</v>
      </c>
      <c r="AV888" s="14" t="s">
        <v>82</v>
      </c>
      <c r="AW888" s="14" t="s">
        <v>33</v>
      </c>
      <c r="AX888" s="14" t="s">
        <v>72</v>
      </c>
      <c r="AY888" s="215" t="s">
        <v>138</v>
      </c>
    </row>
    <row r="889" spans="2:51" s="14" customFormat="1" x14ac:dyDescent="0.2">
      <c r="B889" s="205"/>
      <c r="C889" s="206"/>
      <c r="D889" s="188" t="s">
        <v>158</v>
      </c>
      <c r="E889" s="207" t="s">
        <v>19</v>
      </c>
      <c r="F889" s="208" t="s">
        <v>940</v>
      </c>
      <c r="G889" s="206"/>
      <c r="H889" s="209">
        <v>33.92</v>
      </c>
      <c r="I889" s="210"/>
      <c r="J889" s="206"/>
      <c r="K889" s="206"/>
      <c r="L889" s="211"/>
      <c r="M889" s="212"/>
      <c r="N889" s="213"/>
      <c r="O889" s="213"/>
      <c r="P889" s="213"/>
      <c r="Q889" s="213"/>
      <c r="R889" s="213"/>
      <c r="S889" s="213"/>
      <c r="T889" s="214"/>
      <c r="AT889" s="215" t="s">
        <v>158</v>
      </c>
      <c r="AU889" s="215" t="s">
        <v>82</v>
      </c>
      <c r="AV889" s="14" t="s">
        <v>82</v>
      </c>
      <c r="AW889" s="14" t="s">
        <v>33</v>
      </c>
      <c r="AX889" s="14" t="s">
        <v>72</v>
      </c>
      <c r="AY889" s="215" t="s">
        <v>138</v>
      </c>
    </row>
    <row r="890" spans="2:51" s="14" customFormat="1" x14ac:dyDescent="0.2">
      <c r="B890" s="205"/>
      <c r="C890" s="206"/>
      <c r="D890" s="188" t="s">
        <v>158</v>
      </c>
      <c r="E890" s="207" t="s">
        <v>19</v>
      </c>
      <c r="F890" s="208" t="s">
        <v>941</v>
      </c>
      <c r="G890" s="206"/>
      <c r="H890" s="209">
        <v>7.6</v>
      </c>
      <c r="I890" s="210"/>
      <c r="J890" s="206"/>
      <c r="K890" s="206"/>
      <c r="L890" s="211"/>
      <c r="M890" s="212"/>
      <c r="N890" s="213"/>
      <c r="O890" s="213"/>
      <c r="P890" s="213"/>
      <c r="Q890" s="213"/>
      <c r="R890" s="213"/>
      <c r="S890" s="213"/>
      <c r="T890" s="214"/>
      <c r="AT890" s="215" t="s">
        <v>158</v>
      </c>
      <c r="AU890" s="215" t="s">
        <v>82</v>
      </c>
      <c r="AV890" s="14" t="s">
        <v>82</v>
      </c>
      <c r="AW890" s="14" t="s">
        <v>33</v>
      </c>
      <c r="AX890" s="14" t="s">
        <v>72</v>
      </c>
      <c r="AY890" s="215" t="s">
        <v>138</v>
      </c>
    </row>
    <row r="891" spans="2:51" s="14" customFormat="1" x14ac:dyDescent="0.2">
      <c r="B891" s="205"/>
      <c r="C891" s="206"/>
      <c r="D891" s="188" t="s">
        <v>158</v>
      </c>
      <c r="E891" s="207" t="s">
        <v>19</v>
      </c>
      <c r="F891" s="208" t="s">
        <v>942</v>
      </c>
      <c r="G891" s="206"/>
      <c r="H891" s="209">
        <v>7.1909999999999998</v>
      </c>
      <c r="I891" s="210"/>
      <c r="J891" s="206"/>
      <c r="K891" s="206"/>
      <c r="L891" s="211"/>
      <c r="M891" s="212"/>
      <c r="N891" s="213"/>
      <c r="O891" s="213"/>
      <c r="P891" s="213"/>
      <c r="Q891" s="213"/>
      <c r="R891" s="213"/>
      <c r="S891" s="213"/>
      <c r="T891" s="214"/>
      <c r="AT891" s="215" t="s">
        <v>158</v>
      </c>
      <c r="AU891" s="215" t="s">
        <v>82</v>
      </c>
      <c r="AV891" s="14" t="s">
        <v>82</v>
      </c>
      <c r="AW891" s="14" t="s">
        <v>33</v>
      </c>
      <c r="AX891" s="14" t="s">
        <v>72</v>
      </c>
      <c r="AY891" s="215" t="s">
        <v>138</v>
      </c>
    </row>
    <row r="892" spans="2:51" s="14" customFormat="1" x14ac:dyDescent="0.2">
      <c r="B892" s="205"/>
      <c r="C892" s="206"/>
      <c r="D892" s="188" t="s">
        <v>158</v>
      </c>
      <c r="E892" s="207" t="s">
        <v>19</v>
      </c>
      <c r="F892" s="208" t="s">
        <v>943</v>
      </c>
      <c r="G892" s="206"/>
      <c r="H892" s="209">
        <v>2.7</v>
      </c>
      <c r="I892" s="210"/>
      <c r="J892" s="206"/>
      <c r="K892" s="206"/>
      <c r="L892" s="211"/>
      <c r="M892" s="212"/>
      <c r="N892" s="213"/>
      <c r="O892" s="213"/>
      <c r="P892" s="213"/>
      <c r="Q892" s="213"/>
      <c r="R892" s="213"/>
      <c r="S892" s="213"/>
      <c r="T892" s="214"/>
      <c r="AT892" s="215" t="s">
        <v>158</v>
      </c>
      <c r="AU892" s="215" t="s">
        <v>82</v>
      </c>
      <c r="AV892" s="14" t="s">
        <v>82</v>
      </c>
      <c r="AW892" s="14" t="s">
        <v>33</v>
      </c>
      <c r="AX892" s="14" t="s">
        <v>72</v>
      </c>
      <c r="AY892" s="215" t="s">
        <v>138</v>
      </c>
    </row>
    <row r="893" spans="2:51" s="14" customFormat="1" x14ac:dyDescent="0.2">
      <c r="B893" s="205"/>
      <c r="C893" s="206"/>
      <c r="D893" s="188" t="s">
        <v>158</v>
      </c>
      <c r="E893" s="207" t="s">
        <v>19</v>
      </c>
      <c r="F893" s="208" t="s">
        <v>944</v>
      </c>
      <c r="G893" s="206"/>
      <c r="H893" s="209">
        <v>3.04</v>
      </c>
      <c r="I893" s="210"/>
      <c r="J893" s="206"/>
      <c r="K893" s="206"/>
      <c r="L893" s="211"/>
      <c r="M893" s="212"/>
      <c r="N893" s="213"/>
      <c r="O893" s="213"/>
      <c r="P893" s="213"/>
      <c r="Q893" s="213"/>
      <c r="R893" s="213"/>
      <c r="S893" s="213"/>
      <c r="T893" s="214"/>
      <c r="AT893" s="215" t="s">
        <v>158</v>
      </c>
      <c r="AU893" s="215" t="s">
        <v>82</v>
      </c>
      <c r="AV893" s="14" t="s">
        <v>82</v>
      </c>
      <c r="AW893" s="14" t="s">
        <v>33</v>
      </c>
      <c r="AX893" s="14" t="s">
        <v>72</v>
      </c>
      <c r="AY893" s="215" t="s">
        <v>138</v>
      </c>
    </row>
    <row r="894" spans="2:51" s="14" customFormat="1" x14ac:dyDescent="0.2">
      <c r="B894" s="205"/>
      <c r="C894" s="206"/>
      <c r="D894" s="188" t="s">
        <v>158</v>
      </c>
      <c r="E894" s="207" t="s">
        <v>19</v>
      </c>
      <c r="F894" s="208" t="s">
        <v>945</v>
      </c>
      <c r="G894" s="206"/>
      <c r="H894" s="209">
        <v>27.52</v>
      </c>
      <c r="I894" s="210"/>
      <c r="J894" s="206"/>
      <c r="K894" s="206"/>
      <c r="L894" s="211"/>
      <c r="M894" s="212"/>
      <c r="N894" s="213"/>
      <c r="O894" s="213"/>
      <c r="P894" s="213"/>
      <c r="Q894" s="213"/>
      <c r="R894" s="213"/>
      <c r="S894" s="213"/>
      <c r="T894" s="214"/>
      <c r="AT894" s="215" t="s">
        <v>158</v>
      </c>
      <c r="AU894" s="215" t="s">
        <v>82</v>
      </c>
      <c r="AV894" s="14" t="s">
        <v>82</v>
      </c>
      <c r="AW894" s="14" t="s">
        <v>33</v>
      </c>
      <c r="AX894" s="14" t="s">
        <v>72</v>
      </c>
      <c r="AY894" s="215" t="s">
        <v>138</v>
      </c>
    </row>
    <row r="895" spans="2:51" s="14" customFormat="1" x14ac:dyDescent="0.2">
      <c r="B895" s="205"/>
      <c r="C895" s="206"/>
      <c r="D895" s="188" t="s">
        <v>158</v>
      </c>
      <c r="E895" s="207" t="s">
        <v>19</v>
      </c>
      <c r="F895" s="208" t="s">
        <v>946</v>
      </c>
      <c r="G895" s="206"/>
      <c r="H895" s="209">
        <v>2.5249999999999999</v>
      </c>
      <c r="I895" s="210"/>
      <c r="J895" s="206"/>
      <c r="K895" s="206"/>
      <c r="L895" s="211"/>
      <c r="M895" s="212"/>
      <c r="N895" s="213"/>
      <c r="O895" s="213"/>
      <c r="P895" s="213"/>
      <c r="Q895" s="213"/>
      <c r="R895" s="213"/>
      <c r="S895" s="213"/>
      <c r="T895" s="214"/>
      <c r="AT895" s="215" t="s">
        <v>158</v>
      </c>
      <c r="AU895" s="215" t="s">
        <v>82</v>
      </c>
      <c r="AV895" s="14" t="s">
        <v>82</v>
      </c>
      <c r="AW895" s="14" t="s">
        <v>33</v>
      </c>
      <c r="AX895" s="14" t="s">
        <v>72</v>
      </c>
      <c r="AY895" s="215" t="s">
        <v>138</v>
      </c>
    </row>
    <row r="896" spans="2:51" s="14" customFormat="1" x14ac:dyDescent="0.2">
      <c r="B896" s="205"/>
      <c r="C896" s="206"/>
      <c r="D896" s="188" t="s">
        <v>158</v>
      </c>
      <c r="E896" s="207" t="s">
        <v>19</v>
      </c>
      <c r="F896" s="208" t="s">
        <v>947</v>
      </c>
      <c r="G896" s="206"/>
      <c r="H896" s="209">
        <v>8.2739999999999991</v>
      </c>
      <c r="I896" s="210"/>
      <c r="J896" s="206"/>
      <c r="K896" s="206"/>
      <c r="L896" s="211"/>
      <c r="M896" s="212"/>
      <c r="N896" s="213"/>
      <c r="O896" s="213"/>
      <c r="P896" s="213"/>
      <c r="Q896" s="213"/>
      <c r="R896" s="213"/>
      <c r="S896" s="213"/>
      <c r="T896" s="214"/>
      <c r="AT896" s="215" t="s">
        <v>158</v>
      </c>
      <c r="AU896" s="215" t="s">
        <v>82</v>
      </c>
      <c r="AV896" s="14" t="s">
        <v>82</v>
      </c>
      <c r="AW896" s="14" t="s">
        <v>33</v>
      </c>
      <c r="AX896" s="14" t="s">
        <v>72</v>
      </c>
      <c r="AY896" s="215" t="s">
        <v>138</v>
      </c>
    </row>
    <row r="897" spans="1:65" s="14" customFormat="1" x14ac:dyDescent="0.2">
      <c r="B897" s="205"/>
      <c r="C897" s="206"/>
      <c r="D897" s="188" t="s">
        <v>158</v>
      </c>
      <c r="E897" s="207" t="s">
        <v>19</v>
      </c>
      <c r="F897" s="208" t="s">
        <v>948</v>
      </c>
      <c r="G897" s="206"/>
      <c r="H897" s="209">
        <v>4.2839999999999998</v>
      </c>
      <c r="I897" s="210"/>
      <c r="J897" s="206"/>
      <c r="K897" s="206"/>
      <c r="L897" s="211"/>
      <c r="M897" s="212"/>
      <c r="N897" s="213"/>
      <c r="O897" s="213"/>
      <c r="P897" s="213"/>
      <c r="Q897" s="213"/>
      <c r="R897" s="213"/>
      <c r="S897" s="213"/>
      <c r="T897" s="214"/>
      <c r="AT897" s="215" t="s">
        <v>158</v>
      </c>
      <c r="AU897" s="215" t="s">
        <v>82</v>
      </c>
      <c r="AV897" s="14" t="s">
        <v>82</v>
      </c>
      <c r="AW897" s="14" t="s">
        <v>33</v>
      </c>
      <c r="AX897" s="14" t="s">
        <v>72</v>
      </c>
      <c r="AY897" s="215" t="s">
        <v>138</v>
      </c>
    </row>
    <row r="898" spans="1:65" s="14" customFormat="1" x14ac:dyDescent="0.2">
      <c r="B898" s="205"/>
      <c r="C898" s="206"/>
      <c r="D898" s="188" t="s">
        <v>158</v>
      </c>
      <c r="E898" s="207" t="s">
        <v>19</v>
      </c>
      <c r="F898" s="208" t="s">
        <v>949</v>
      </c>
      <c r="G898" s="206"/>
      <c r="H898" s="209">
        <v>2.2949999999999999</v>
      </c>
      <c r="I898" s="210"/>
      <c r="J898" s="206"/>
      <c r="K898" s="206"/>
      <c r="L898" s="211"/>
      <c r="M898" s="212"/>
      <c r="N898" s="213"/>
      <c r="O898" s="213"/>
      <c r="P898" s="213"/>
      <c r="Q898" s="213"/>
      <c r="R898" s="213"/>
      <c r="S898" s="213"/>
      <c r="T898" s="214"/>
      <c r="AT898" s="215" t="s">
        <v>158</v>
      </c>
      <c r="AU898" s="215" t="s">
        <v>82</v>
      </c>
      <c r="AV898" s="14" t="s">
        <v>82</v>
      </c>
      <c r="AW898" s="14" t="s">
        <v>33</v>
      </c>
      <c r="AX898" s="14" t="s">
        <v>72</v>
      </c>
      <c r="AY898" s="215" t="s">
        <v>138</v>
      </c>
    </row>
    <row r="899" spans="1:65" s="14" customFormat="1" x14ac:dyDescent="0.2">
      <c r="B899" s="205"/>
      <c r="C899" s="206"/>
      <c r="D899" s="188" t="s">
        <v>158</v>
      </c>
      <c r="E899" s="207" t="s">
        <v>19</v>
      </c>
      <c r="F899" s="208" t="s">
        <v>950</v>
      </c>
      <c r="G899" s="206"/>
      <c r="H899" s="209">
        <v>21.222000000000001</v>
      </c>
      <c r="I899" s="210"/>
      <c r="J899" s="206"/>
      <c r="K899" s="206"/>
      <c r="L899" s="211"/>
      <c r="M899" s="212"/>
      <c r="N899" s="213"/>
      <c r="O899" s="213"/>
      <c r="P899" s="213"/>
      <c r="Q899" s="213"/>
      <c r="R899" s="213"/>
      <c r="S899" s="213"/>
      <c r="T899" s="214"/>
      <c r="AT899" s="215" t="s">
        <v>158</v>
      </c>
      <c r="AU899" s="215" t="s">
        <v>82</v>
      </c>
      <c r="AV899" s="14" t="s">
        <v>82</v>
      </c>
      <c r="AW899" s="14" t="s">
        <v>33</v>
      </c>
      <c r="AX899" s="14" t="s">
        <v>72</v>
      </c>
      <c r="AY899" s="215" t="s">
        <v>138</v>
      </c>
    </row>
    <row r="900" spans="1:65" s="15" customFormat="1" x14ac:dyDescent="0.2">
      <c r="B900" s="216"/>
      <c r="C900" s="217"/>
      <c r="D900" s="188" t="s">
        <v>158</v>
      </c>
      <c r="E900" s="218" t="s">
        <v>19</v>
      </c>
      <c r="F900" s="219" t="s">
        <v>214</v>
      </c>
      <c r="G900" s="217"/>
      <c r="H900" s="220">
        <v>266.35299999999995</v>
      </c>
      <c r="I900" s="221"/>
      <c r="J900" s="217"/>
      <c r="K900" s="217"/>
      <c r="L900" s="222"/>
      <c r="M900" s="223"/>
      <c r="N900" s="224"/>
      <c r="O900" s="224"/>
      <c r="P900" s="224"/>
      <c r="Q900" s="224"/>
      <c r="R900" s="224"/>
      <c r="S900" s="224"/>
      <c r="T900" s="225"/>
      <c r="AT900" s="226" t="s">
        <v>158</v>
      </c>
      <c r="AU900" s="226" t="s">
        <v>82</v>
      </c>
      <c r="AV900" s="15" t="s">
        <v>146</v>
      </c>
      <c r="AW900" s="15" t="s">
        <v>33</v>
      </c>
      <c r="AX900" s="15" t="s">
        <v>80</v>
      </c>
      <c r="AY900" s="226" t="s">
        <v>138</v>
      </c>
    </row>
    <row r="901" spans="1:65" s="2" customFormat="1" ht="24.15" customHeight="1" x14ac:dyDescent="0.2">
      <c r="A901" s="36"/>
      <c r="B901" s="37"/>
      <c r="C901" s="227" t="s">
        <v>951</v>
      </c>
      <c r="D901" s="227" t="s">
        <v>302</v>
      </c>
      <c r="E901" s="228" t="s">
        <v>952</v>
      </c>
      <c r="F901" s="229" t="s">
        <v>953</v>
      </c>
      <c r="G901" s="230" t="s">
        <v>154</v>
      </c>
      <c r="H901" s="231">
        <v>292.988</v>
      </c>
      <c r="I901" s="232">
        <v>790</v>
      </c>
      <c r="J901" s="233">
        <f>ROUND(I901*H901,2)</f>
        <v>231460.52</v>
      </c>
      <c r="K901" s="229" t="s">
        <v>145</v>
      </c>
      <c r="L901" s="234"/>
      <c r="M901" s="235" t="s">
        <v>19</v>
      </c>
      <c r="N901" s="236" t="s">
        <v>43</v>
      </c>
      <c r="O901" s="66"/>
      <c r="P901" s="184">
        <f>O901*H901</f>
        <v>0</v>
      </c>
      <c r="Q901" s="184">
        <v>1.8409999999999999E-2</v>
      </c>
      <c r="R901" s="184">
        <f>Q901*H901</f>
        <v>5.3939090799999994</v>
      </c>
      <c r="S901" s="184">
        <v>0</v>
      </c>
      <c r="T901" s="185">
        <f>S901*H901</f>
        <v>0</v>
      </c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R901" s="186" t="s">
        <v>428</v>
      </c>
      <c r="AT901" s="186" t="s">
        <v>302</v>
      </c>
      <c r="AU901" s="186" t="s">
        <v>82</v>
      </c>
      <c r="AY901" s="19" t="s">
        <v>138</v>
      </c>
      <c r="BE901" s="187">
        <f>IF(N901="základní",J901,0)</f>
        <v>231460.52</v>
      </c>
      <c r="BF901" s="187">
        <f>IF(N901="snížená",J901,0)</f>
        <v>0</v>
      </c>
      <c r="BG901" s="187">
        <f>IF(N901="zákl. přenesená",J901,0)</f>
        <v>0</v>
      </c>
      <c r="BH901" s="187">
        <f>IF(N901="sníž. přenesená",J901,0)</f>
        <v>0</v>
      </c>
      <c r="BI901" s="187">
        <f>IF(N901="nulová",J901,0)</f>
        <v>0</v>
      </c>
      <c r="BJ901" s="19" t="s">
        <v>80</v>
      </c>
      <c r="BK901" s="187">
        <f>ROUND(I901*H901,2)</f>
        <v>231460.52</v>
      </c>
      <c r="BL901" s="19" t="s">
        <v>313</v>
      </c>
      <c r="BM901" s="186" t="s">
        <v>954</v>
      </c>
    </row>
    <row r="902" spans="1:65" s="2" customFormat="1" ht="19.2" x14ac:dyDescent="0.2">
      <c r="A902" s="36"/>
      <c r="B902" s="37"/>
      <c r="C902" s="38"/>
      <c r="D902" s="188" t="s">
        <v>148</v>
      </c>
      <c r="E902" s="38"/>
      <c r="F902" s="189" t="s">
        <v>953</v>
      </c>
      <c r="G902" s="38"/>
      <c r="H902" s="38"/>
      <c r="I902" s="190"/>
      <c r="J902" s="38"/>
      <c r="K902" s="38"/>
      <c r="L902" s="41"/>
      <c r="M902" s="191"/>
      <c r="N902" s="192"/>
      <c r="O902" s="66"/>
      <c r="P902" s="66"/>
      <c r="Q902" s="66"/>
      <c r="R902" s="66"/>
      <c r="S902" s="66"/>
      <c r="T902" s="67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T902" s="19" t="s">
        <v>148</v>
      </c>
      <c r="AU902" s="19" t="s">
        <v>82</v>
      </c>
    </row>
    <row r="903" spans="1:65" s="14" customFormat="1" x14ac:dyDescent="0.2">
      <c r="B903" s="205"/>
      <c r="C903" s="206"/>
      <c r="D903" s="188" t="s">
        <v>158</v>
      </c>
      <c r="E903" s="206"/>
      <c r="F903" s="208" t="s">
        <v>955</v>
      </c>
      <c r="G903" s="206"/>
      <c r="H903" s="209">
        <v>292.988</v>
      </c>
      <c r="I903" s="210"/>
      <c r="J903" s="206"/>
      <c r="K903" s="206"/>
      <c r="L903" s="211"/>
      <c r="M903" s="212"/>
      <c r="N903" s="213"/>
      <c r="O903" s="213"/>
      <c r="P903" s="213"/>
      <c r="Q903" s="213"/>
      <c r="R903" s="213"/>
      <c r="S903" s="213"/>
      <c r="T903" s="214"/>
      <c r="AT903" s="215" t="s">
        <v>158</v>
      </c>
      <c r="AU903" s="215" t="s">
        <v>82</v>
      </c>
      <c r="AV903" s="14" t="s">
        <v>82</v>
      </c>
      <c r="AW903" s="14" t="s">
        <v>4</v>
      </c>
      <c r="AX903" s="14" t="s">
        <v>80</v>
      </c>
      <c r="AY903" s="215" t="s">
        <v>138</v>
      </c>
    </row>
    <row r="904" spans="1:65" s="2" customFormat="1" ht="24.15" customHeight="1" x14ac:dyDescent="0.2">
      <c r="A904" s="36"/>
      <c r="B904" s="37"/>
      <c r="C904" s="175" t="s">
        <v>956</v>
      </c>
      <c r="D904" s="175" t="s">
        <v>141</v>
      </c>
      <c r="E904" s="176" t="s">
        <v>957</v>
      </c>
      <c r="F904" s="177" t="s">
        <v>958</v>
      </c>
      <c r="G904" s="178" t="s">
        <v>154</v>
      </c>
      <c r="H904" s="179">
        <v>267.649</v>
      </c>
      <c r="I904" s="180">
        <v>85</v>
      </c>
      <c r="J904" s="181">
        <f>ROUND(I904*H904,2)</f>
        <v>22750.17</v>
      </c>
      <c r="K904" s="177" t="s">
        <v>145</v>
      </c>
      <c r="L904" s="41"/>
      <c r="M904" s="182" t="s">
        <v>19</v>
      </c>
      <c r="N904" s="183" t="s">
        <v>43</v>
      </c>
      <c r="O904" s="66"/>
      <c r="P904" s="184">
        <f>O904*H904</f>
        <v>0</v>
      </c>
      <c r="Q904" s="184">
        <v>0</v>
      </c>
      <c r="R904" s="184">
        <f>Q904*H904</f>
        <v>0</v>
      </c>
      <c r="S904" s="184">
        <v>2.7199999999999998E-2</v>
      </c>
      <c r="T904" s="185">
        <f>S904*H904</f>
        <v>7.2800528</v>
      </c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R904" s="186" t="s">
        <v>313</v>
      </c>
      <c r="AT904" s="186" t="s">
        <v>141</v>
      </c>
      <c r="AU904" s="186" t="s">
        <v>82</v>
      </c>
      <c r="AY904" s="19" t="s">
        <v>138</v>
      </c>
      <c r="BE904" s="187">
        <f>IF(N904="základní",J904,0)</f>
        <v>22750.17</v>
      </c>
      <c r="BF904" s="187">
        <f>IF(N904="snížená",J904,0)</f>
        <v>0</v>
      </c>
      <c r="BG904" s="187">
        <f>IF(N904="zákl. přenesená",J904,0)</f>
        <v>0</v>
      </c>
      <c r="BH904" s="187">
        <f>IF(N904="sníž. přenesená",J904,0)</f>
        <v>0</v>
      </c>
      <c r="BI904" s="187">
        <f>IF(N904="nulová",J904,0)</f>
        <v>0</v>
      </c>
      <c r="BJ904" s="19" t="s">
        <v>80</v>
      </c>
      <c r="BK904" s="187">
        <f>ROUND(I904*H904,2)</f>
        <v>22750.17</v>
      </c>
      <c r="BL904" s="19" t="s">
        <v>313</v>
      </c>
      <c r="BM904" s="186" t="s">
        <v>959</v>
      </c>
    </row>
    <row r="905" spans="1:65" s="2" customFormat="1" x14ac:dyDescent="0.2">
      <c r="A905" s="36"/>
      <c r="B905" s="37"/>
      <c r="C905" s="38"/>
      <c r="D905" s="188" t="s">
        <v>148</v>
      </c>
      <c r="E905" s="38"/>
      <c r="F905" s="189" t="s">
        <v>960</v>
      </c>
      <c r="G905" s="38"/>
      <c r="H905" s="38"/>
      <c r="I905" s="190"/>
      <c r="J905" s="38"/>
      <c r="K905" s="38"/>
      <c r="L905" s="41"/>
      <c r="M905" s="191"/>
      <c r="N905" s="192"/>
      <c r="O905" s="66"/>
      <c r="P905" s="66"/>
      <c r="Q905" s="66"/>
      <c r="R905" s="66"/>
      <c r="S905" s="66"/>
      <c r="T905" s="67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T905" s="19" t="s">
        <v>148</v>
      </c>
      <c r="AU905" s="19" t="s">
        <v>82</v>
      </c>
    </row>
    <row r="906" spans="1:65" s="2" customFormat="1" x14ac:dyDescent="0.2">
      <c r="A906" s="36"/>
      <c r="B906" s="37"/>
      <c r="C906" s="38"/>
      <c r="D906" s="193" t="s">
        <v>150</v>
      </c>
      <c r="E906" s="38"/>
      <c r="F906" s="194" t="s">
        <v>961</v>
      </c>
      <c r="G906" s="38"/>
      <c r="H906" s="38"/>
      <c r="I906" s="190"/>
      <c r="J906" s="38"/>
      <c r="K906" s="38"/>
      <c r="L906" s="41"/>
      <c r="M906" s="191"/>
      <c r="N906" s="192"/>
      <c r="O906" s="66"/>
      <c r="P906" s="66"/>
      <c r="Q906" s="66"/>
      <c r="R906" s="66"/>
      <c r="S906" s="66"/>
      <c r="T906" s="67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T906" s="19" t="s">
        <v>150</v>
      </c>
      <c r="AU906" s="19" t="s">
        <v>82</v>
      </c>
    </row>
    <row r="907" spans="1:65" s="13" customFormat="1" x14ac:dyDescent="0.2">
      <c r="B907" s="195"/>
      <c r="C907" s="196"/>
      <c r="D907" s="188" t="s">
        <v>158</v>
      </c>
      <c r="E907" s="197" t="s">
        <v>19</v>
      </c>
      <c r="F907" s="198" t="s">
        <v>962</v>
      </c>
      <c r="G907" s="196"/>
      <c r="H907" s="197" t="s">
        <v>19</v>
      </c>
      <c r="I907" s="199"/>
      <c r="J907" s="196"/>
      <c r="K907" s="196"/>
      <c r="L907" s="200"/>
      <c r="M907" s="201"/>
      <c r="N907" s="202"/>
      <c r="O907" s="202"/>
      <c r="P907" s="202"/>
      <c r="Q907" s="202"/>
      <c r="R907" s="202"/>
      <c r="S907" s="202"/>
      <c r="T907" s="203"/>
      <c r="AT907" s="204" t="s">
        <v>158</v>
      </c>
      <c r="AU907" s="204" t="s">
        <v>82</v>
      </c>
      <c r="AV907" s="13" t="s">
        <v>80</v>
      </c>
      <c r="AW907" s="13" t="s">
        <v>33</v>
      </c>
      <c r="AX907" s="13" t="s">
        <v>72</v>
      </c>
      <c r="AY907" s="204" t="s">
        <v>138</v>
      </c>
    </row>
    <row r="908" spans="1:65" s="13" customFormat="1" x14ac:dyDescent="0.2">
      <c r="B908" s="195"/>
      <c r="C908" s="196"/>
      <c r="D908" s="188" t="s">
        <v>158</v>
      </c>
      <c r="E908" s="197" t="s">
        <v>19</v>
      </c>
      <c r="F908" s="198" t="s">
        <v>927</v>
      </c>
      <c r="G908" s="196"/>
      <c r="H908" s="197" t="s">
        <v>19</v>
      </c>
      <c r="I908" s="199"/>
      <c r="J908" s="196"/>
      <c r="K908" s="196"/>
      <c r="L908" s="200"/>
      <c r="M908" s="201"/>
      <c r="N908" s="202"/>
      <c r="O908" s="202"/>
      <c r="P908" s="202"/>
      <c r="Q908" s="202"/>
      <c r="R908" s="202"/>
      <c r="S908" s="202"/>
      <c r="T908" s="203"/>
      <c r="AT908" s="204" t="s">
        <v>158</v>
      </c>
      <c r="AU908" s="204" t="s">
        <v>82</v>
      </c>
      <c r="AV908" s="13" t="s">
        <v>80</v>
      </c>
      <c r="AW908" s="13" t="s">
        <v>33</v>
      </c>
      <c r="AX908" s="13" t="s">
        <v>72</v>
      </c>
      <c r="AY908" s="204" t="s">
        <v>138</v>
      </c>
    </row>
    <row r="909" spans="1:65" s="14" customFormat="1" x14ac:dyDescent="0.2">
      <c r="B909" s="205"/>
      <c r="C909" s="206"/>
      <c r="D909" s="188" t="s">
        <v>158</v>
      </c>
      <c r="E909" s="207" t="s">
        <v>19</v>
      </c>
      <c r="F909" s="208" t="s">
        <v>928</v>
      </c>
      <c r="G909" s="206"/>
      <c r="H909" s="209">
        <v>8.5440000000000005</v>
      </c>
      <c r="I909" s="210"/>
      <c r="J909" s="206"/>
      <c r="K909" s="206"/>
      <c r="L909" s="211"/>
      <c r="M909" s="212"/>
      <c r="N909" s="213"/>
      <c r="O909" s="213"/>
      <c r="P909" s="213"/>
      <c r="Q909" s="213"/>
      <c r="R909" s="213"/>
      <c r="S909" s="213"/>
      <c r="T909" s="214"/>
      <c r="AT909" s="215" t="s">
        <v>158</v>
      </c>
      <c r="AU909" s="215" t="s">
        <v>82</v>
      </c>
      <c r="AV909" s="14" t="s">
        <v>82</v>
      </c>
      <c r="AW909" s="14" t="s">
        <v>33</v>
      </c>
      <c r="AX909" s="14" t="s">
        <v>72</v>
      </c>
      <c r="AY909" s="215" t="s">
        <v>138</v>
      </c>
    </row>
    <row r="910" spans="1:65" s="14" customFormat="1" x14ac:dyDescent="0.2">
      <c r="B910" s="205"/>
      <c r="C910" s="206"/>
      <c r="D910" s="188" t="s">
        <v>158</v>
      </c>
      <c r="E910" s="207" t="s">
        <v>19</v>
      </c>
      <c r="F910" s="208" t="s">
        <v>963</v>
      </c>
      <c r="G910" s="206"/>
      <c r="H910" s="209">
        <v>2.016</v>
      </c>
      <c r="I910" s="210"/>
      <c r="J910" s="206"/>
      <c r="K910" s="206"/>
      <c r="L910" s="211"/>
      <c r="M910" s="212"/>
      <c r="N910" s="213"/>
      <c r="O910" s="213"/>
      <c r="P910" s="213"/>
      <c r="Q910" s="213"/>
      <c r="R910" s="213"/>
      <c r="S910" s="213"/>
      <c r="T910" s="214"/>
      <c r="AT910" s="215" t="s">
        <v>158</v>
      </c>
      <c r="AU910" s="215" t="s">
        <v>82</v>
      </c>
      <c r="AV910" s="14" t="s">
        <v>82</v>
      </c>
      <c r="AW910" s="14" t="s">
        <v>33</v>
      </c>
      <c r="AX910" s="14" t="s">
        <v>72</v>
      </c>
      <c r="AY910" s="215" t="s">
        <v>138</v>
      </c>
    </row>
    <row r="911" spans="1:65" s="14" customFormat="1" x14ac:dyDescent="0.2">
      <c r="B911" s="205"/>
      <c r="C911" s="206"/>
      <c r="D911" s="188" t="s">
        <v>158</v>
      </c>
      <c r="E911" s="207" t="s">
        <v>19</v>
      </c>
      <c r="F911" s="208" t="s">
        <v>929</v>
      </c>
      <c r="G911" s="206"/>
      <c r="H911" s="209">
        <v>10.47</v>
      </c>
      <c r="I911" s="210"/>
      <c r="J911" s="206"/>
      <c r="K911" s="206"/>
      <c r="L911" s="211"/>
      <c r="M911" s="212"/>
      <c r="N911" s="213"/>
      <c r="O911" s="213"/>
      <c r="P911" s="213"/>
      <c r="Q911" s="213"/>
      <c r="R911" s="213"/>
      <c r="S911" s="213"/>
      <c r="T911" s="214"/>
      <c r="AT911" s="215" t="s">
        <v>158</v>
      </c>
      <c r="AU911" s="215" t="s">
        <v>82</v>
      </c>
      <c r="AV911" s="14" t="s">
        <v>82</v>
      </c>
      <c r="AW911" s="14" t="s">
        <v>33</v>
      </c>
      <c r="AX911" s="14" t="s">
        <v>72</v>
      </c>
      <c r="AY911" s="215" t="s">
        <v>138</v>
      </c>
    </row>
    <row r="912" spans="1:65" s="14" customFormat="1" x14ac:dyDescent="0.2">
      <c r="B912" s="205"/>
      <c r="C912" s="206"/>
      <c r="D912" s="188" t="s">
        <v>158</v>
      </c>
      <c r="E912" s="207" t="s">
        <v>19</v>
      </c>
      <c r="F912" s="208" t="s">
        <v>930</v>
      </c>
      <c r="G912" s="206"/>
      <c r="H912" s="209">
        <v>9.51</v>
      </c>
      <c r="I912" s="210"/>
      <c r="J912" s="206"/>
      <c r="K912" s="206"/>
      <c r="L912" s="211"/>
      <c r="M912" s="212"/>
      <c r="N912" s="213"/>
      <c r="O912" s="213"/>
      <c r="P912" s="213"/>
      <c r="Q912" s="213"/>
      <c r="R912" s="213"/>
      <c r="S912" s="213"/>
      <c r="T912" s="214"/>
      <c r="AT912" s="215" t="s">
        <v>158</v>
      </c>
      <c r="AU912" s="215" t="s">
        <v>82</v>
      </c>
      <c r="AV912" s="14" t="s">
        <v>82</v>
      </c>
      <c r="AW912" s="14" t="s">
        <v>33</v>
      </c>
      <c r="AX912" s="14" t="s">
        <v>72</v>
      </c>
      <c r="AY912" s="215" t="s">
        <v>138</v>
      </c>
    </row>
    <row r="913" spans="2:51" s="14" customFormat="1" x14ac:dyDescent="0.2">
      <c r="B913" s="205"/>
      <c r="C913" s="206"/>
      <c r="D913" s="188" t="s">
        <v>158</v>
      </c>
      <c r="E913" s="207" t="s">
        <v>19</v>
      </c>
      <c r="F913" s="208" t="s">
        <v>931</v>
      </c>
      <c r="G913" s="206"/>
      <c r="H913" s="209">
        <v>21.02</v>
      </c>
      <c r="I913" s="210"/>
      <c r="J913" s="206"/>
      <c r="K913" s="206"/>
      <c r="L913" s="211"/>
      <c r="M913" s="212"/>
      <c r="N913" s="213"/>
      <c r="O913" s="213"/>
      <c r="P913" s="213"/>
      <c r="Q913" s="213"/>
      <c r="R913" s="213"/>
      <c r="S913" s="213"/>
      <c r="T913" s="214"/>
      <c r="AT913" s="215" t="s">
        <v>158</v>
      </c>
      <c r="AU913" s="215" t="s">
        <v>82</v>
      </c>
      <c r="AV913" s="14" t="s">
        <v>82</v>
      </c>
      <c r="AW913" s="14" t="s">
        <v>33</v>
      </c>
      <c r="AX913" s="14" t="s">
        <v>72</v>
      </c>
      <c r="AY913" s="215" t="s">
        <v>138</v>
      </c>
    </row>
    <row r="914" spans="2:51" s="14" customFormat="1" x14ac:dyDescent="0.2">
      <c r="B914" s="205"/>
      <c r="C914" s="206"/>
      <c r="D914" s="188" t="s">
        <v>158</v>
      </c>
      <c r="E914" s="207" t="s">
        <v>19</v>
      </c>
      <c r="F914" s="208" t="s">
        <v>932</v>
      </c>
      <c r="G914" s="206"/>
      <c r="H914" s="209">
        <v>21.55</v>
      </c>
      <c r="I914" s="210"/>
      <c r="J914" s="206"/>
      <c r="K914" s="206"/>
      <c r="L914" s="211"/>
      <c r="M914" s="212"/>
      <c r="N914" s="213"/>
      <c r="O914" s="213"/>
      <c r="P914" s="213"/>
      <c r="Q914" s="213"/>
      <c r="R914" s="213"/>
      <c r="S914" s="213"/>
      <c r="T914" s="214"/>
      <c r="AT914" s="215" t="s">
        <v>158</v>
      </c>
      <c r="AU914" s="215" t="s">
        <v>82</v>
      </c>
      <c r="AV914" s="14" t="s">
        <v>82</v>
      </c>
      <c r="AW914" s="14" t="s">
        <v>33</v>
      </c>
      <c r="AX914" s="14" t="s">
        <v>72</v>
      </c>
      <c r="AY914" s="215" t="s">
        <v>138</v>
      </c>
    </row>
    <row r="915" spans="2:51" s="13" customFormat="1" x14ac:dyDescent="0.2">
      <c r="B915" s="195"/>
      <c r="C915" s="196"/>
      <c r="D915" s="188" t="s">
        <v>158</v>
      </c>
      <c r="E915" s="197" t="s">
        <v>19</v>
      </c>
      <c r="F915" s="198" t="s">
        <v>933</v>
      </c>
      <c r="G915" s="196"/>
      <c r="H915" s="197" t="s">
        <v>19</v>
      </c>
      <c r="I915" s="199"/>
      <c r="J915" s="196"/>
      <c r="K915" s="196"/>
      <c r="L915" s="200"/>
      <c r="M915" s="201"/>
      <c r="N915" s="202"/>
      <c r="O915" s="202"/>
      <c r="P915" s="202"/>
      <c r="Q915" s="202"/>
      <c r="R915" s="202"/>
      <c r="S915" s="202"/>
      <c r="T915" s="203"/>
      <c r="AT915" s="204" t="s">
        <v>158</v>
      </c>
      <c r="AU915" s="204" t="s">
        <v>82</v>
      </c>
      <c r="AV915" s="13" t="s">
        <v>80</v>
      </c>
      <c r="AW915" s="13" t="s">
        <v>33</v>
      </c>
      <c r="AX915" s="13" t="s">
        <v>72</v>
      </c>
      <c r="AY915" s="204" t="s">
        <v>138</v>
      </c>
    </row>
    <row r="916" spans="2:51" s="14" customFormat="1" x14ac:dyDescent="0.2">
      <c r="B916" s="205"/>
      <c r="C916" s="206"/>
      <c r="D916" s="188" t="s">
        <v>158</v>
      </c>
      <c r="E916" s="207" t="s">
        <v>19</v>
      </c>
      <c r="F916" s="208" t="s">
        <v>934</v>
      </c>
      <c r="G916" s="206"/>
      <c r="H916" s="209">
        <v>6.4450000000000003</v>
      </c>
      <c r="I916" s="210"/>
      <c r="J916" s="206"/>
      <c r="K916" s="206"/>
      <c r="L916" s="211"/>
      <c r="M916" s="212"/>
      <c r="N916" s="213"/>
      <c r="O916" s="213"/>
      <c r="P916" s="213"/>
      <c r="Q916" s="213"/>
      <c r="R916" s="213"/>
      <c r="S916" s="213"/>
      <c r="T916" s="214"/>
      <c r="AT916" s="215" t="s">
        <v>158</v>
      </c>
      <c r="AU916" s="215" t="s">
        <v>82</v>
      </c>
      <c r="AV916" s="14" t="s">
        <v>82</v>
      </c>
      <c r="AW916" s="14" t="s">
        <v>33</v>
      </c>
      <c r="AX916" s="14" t="s">
        <v>72</v>
      </c>
      <c r="AY916" s="215" t="s">
        <v>138</v>
      </c>
    </row>
    <row r="917" spans="2:51" s="14" customFormat="1" x14ac:dyDescent="0.2">
      <c r="B917" s="205"/>
      <c r="C917" s="206"/>
      <c r="D917" s="188" t="s">
        <v>158</v>
      </c>
      <c r="E917" s="207" t="s">
        <v>19</v>
      </c>
      <c r="F917" s="208" t="s">
        <v>935</v>
      </c>
      <c r="G917" s="206"/>
      <c r="H917" s="209">
        <v>12.087</v>
      </c>
      <c r="I917" s="210"/>
      <c r="J917" s="206"/>
      <c r="K917" s="206"/>
      <c r="L917" s="211"/>
      <c r="M917" s="212"/>
      <c r="N917" s="213"/>
      <c r="O917" s="213"/>
      <c r="P917" s="213"/>
      <c r="Q917" s="213"/>
      <c r="R917" s="213"/>
      <c r="S917" s="213"/>
      <c r="T917" s="214"/>
      <c r="AT917" s="215" t="s">
        <v>158</v>
      </c>
      <c r="AU917" s="215" t="s">
        <v>82</v>
      </c>
      <c r="AV917" s="14" t="s">
        <v>82</v>
      </c>
      <c r="AW917" s="14" t="s">
        <v>33</v>
      </c>
      <c r="AX917" s="14" t="s">
        <v>72</v>
      </c>
      <c r="AY917" s="215" t="s">
        <v>138</v>
      </c>
    </row>
    <row r="918" spans="2:51" s="14" customFormat="1" x14ac:dyDescent="0.2">
      <c r="B918" s="205"/>
      <c r="C918" s="206"/>
      <c r="D918" s="188" t="s">
        <v>158</v>
      </c>
      <c r="E918" s="207" t="s">
        <v>19</v>
      </c>
      <c r="F918" s="208" t="s">
        <v>936</v>
      </c>
      <c r="G918" s="206"/>
      <c r="H918" s="209">
        <v>14.382</v>
      </c>
      <c r="I918" s="210"/>
      <c r="J918" s="206"/>
      <c r="K918" s="206"/>
      <c r="L918" s="211"/>
      <c r="M918" s="212"/>
      <c r="N918" s="213"/>
      <c r="O918" s="213"/>
      <c r="P918" s="213"/>
      <c r="Q918" s="213"/>
      <c r="R918" s="213"/>
      <c r="S918" s="213"/>
      <c r="T918" s="214"/>
      <c r="AT918" s="215" t="s">
        <v>158</v>
      </c>
      <c r="AU918" s="215" t="s">
        <v>82</v>
      </c>
      <c r="AV918" s="14" t="s">
        <v>82</v>
      </c>
      <c r="AW918" s="14" t="s">
        <v>33</v>
      </c>
      <c r="AX918" s="14" t="s">
        <v>72</v>
      </c>
      <c r="AY918" s="215" t="s">
        <v>138</v>
      </c>
    </row>
    <row r="919" spans="2:51" s="14" customFormat="1" x14ac:dyDescent="0.2">
      <c r="B919" s="205"/>
      <c r="C919" s="206"/>
      <c r="D919" s="188" t="s">
        <v>158</v>
      </c>
      <c r="E919" s="207" t="s">
        <v>19</v>
      </c>
      <c r="F919" s="208" t="s">
        <v>937</v>
      </c>
      <c r="G919" s="206"/>
      <c r="H919" s="209">
        <v>9.2720000000000002</v>
      </c>
      <c r="I919" s="210"/>
      <c r="J919" s="206"/>
      <c r="K919" s="206"/>
      <c r="L919" s="211"/>
      <c r="M919" s="212"/>
      <c r="N919" s="213"/>
      <c r="O919" s="213"/>
      <c r="P919" s="213"/>
      <c r="Q919" s="213"/>
      <c r="R919" s="213"/>
      <c r="S919" s="213"/>
      <c r="T919" s="214"/>
      <c r="AT919" s="215" t="s">
        <v>158</v>
      </c>
      <c r="AU919" s="215" t="s">
        <v>82</v>
      </c>
      <c r="AV919" s="14" t="s">
        <v>82</v>
      </c>
      <c r="AW919" s="14" t="s">
        <v>33</v>
      </c>
      <c r="AX919" s="14" t="s">
        <v>72</v>
      </c>
      <c r="AY919" s="215" t="s">
        <v>138</v>
      </c>
    </row>
    <row r="920" spans="2:51" s="14" customFormat="1" x14ac:dyDescent="0.2">
      <c r="B920" s="205"/>
      <c r="C920" s="206"/>
      <c r="D920" s="188" t="s">
        <v>158</v>
      </c>
      <c r="E920" s="207" t="s">
        <v>19</v>
      </c>
      <c r="F920" s="208" t="s">
        <v>964</v>
      </c>
      <c r="G920" s="206"/>
      <c r="H920" s="209">
        <v>16.942</v>
      </c>
      <c r="I920" s="210"/>
      <c r="J920" s="206"/>
      <c r="K920" s="206"/>
      <c r="L920" s="211"/>
      <c r="M920" s="212"/>
      <c r="N920" s="213"/>
      <c r="O920" s="213"/>
      <c r="P920" s="213"/>
      <c r="Q920" s="213"/>
      <c r="R920" s="213"/>
      <c r="S920" s="213"/>
      <c r="T920" s="214"/>
      <c r="AT920" s="215" t="s">
        <v>158</v>
      </c>
      <c r="AU920" s="215" t="s">
        <v>82</v>
      </c>
      <c r="AV920" s="14" t="s">
        <v>82</v>
      </c>
      <c r="AW920" s="14" t="s">
        <v>33</v>
      </c>
      <c r="AX920" s="14" t="s">
        <v>72</v>
      </c>
      <c r="AY920" s="215" t="s">
        <v>138</v>
      </c>
    </row>
    <row r="921" spans="2:51" s="14" customFormat="1" x14ac:dyDescent="0.2">
      <c r="B921" s="205"/>
      <c r="C921" s="206"/>
      <c r="D921" s="188" t="s">
        <v>158</v>
      </c>
      <c r="E921" s="207" t="s">
        <v>19</v>
      </c>
      <c r="F921" s="208" t="s">
        <v>939</v>
      </c>
      <c r="G921" s="206"/>
      <c r="H921" s="209">
        <v>15.2</v>
      </c>
      <c r="I921" s="210"/>
      <c r="J921" s="206"/>
      <c r="K921" s="206"/>
      <c r="L921" s="211"/>
      <c r="M921" s="212"/>
      <c r="N921" s="213"/>
      <c r="O921" s="213"/>
      <c r="P921" s="213"/>
      <c r="Q921" s="213"/>
      <c r="R921" s="213"/>
      <c r="S921" s="213"/>
      <c r="T921" s="214"/>
      <c r="AT921" s="215" t="s">
        <v>158</v>
      </c>
      <c r="AU921" s="215" t="s">
        <v>82</v>
      </c>
      <c r="AV921" s="14" t="s">
        <v>82</v>
      </c>
      <c r="AW921" s="14" t="s">
        <v>33</v>
      </c>
      <c r="AX921" s="14" t="s">
        <v>72</v>
      </c>
      <c r="AY921" s="215" t="s">
        <v>138</v>
      </c>
    </row>
    <row r="922" spans="2:51" s="14" customFormat="1" x14ac:dyDescent="0.2">
      <c r="B922" s="205"/>
      <c r="C922" s="206"/>
      <c r="D922" s="188" t="s">
        <v>158</v>
      </c>
      <c r="E922" s="207" t="s">
        <v>19</v>
      </c>
      <c r="F922" s="208" t="s">
        <v>965</v>
      </c>
      <c r="G922" s="206"/>
      <c r="H922" s="209">
        <v>33.56</v>
      </c>
      <c r="I922" s="210"/>
      <c r="J922" s="206"/>
      <c r="K922" s="206"/>
      <c r="L922" s="211"/>
      <c r="M922" s="212"/>
      <c r="N922" s="213"/>
      <c r="O922" s="213"/>
      <c r="P922" s="213"/>
      <c r="Q922" s="213"/>
      <c r="R922" s="213"/>
      <c r="S922" s="213"/>
      <c r="T922" s="214"/>
      <c r="AT922" s="215" t="s">
        <v>158</v>
      </c>
      <c r="AU922" s="215" t="s">
        <v>82</v>
      </c>
      <c r="AV922" s="14" t="s">
        <v>82</v>
      </c>
      <c r="AW922" s="14" t="s">
        <v>33</v>
      </c>
      <c r="AX922" s="14" t="s">
        <v>72</v>
      </c>
      <c r="AY922" s="215" t="s">
        <v>138</v>
      </c>
    </row>
    <row r="923" spans="2:51" s="14" customFormat="1" x14ac:dyDescent="0.2">
      <c r="B923" s="205"/>
      <c r="C923" s="206"/>
      <c r="D923" s="188" t="s">
        <v>158</v>
      </c>
      <c r="E923" s="207" t="s">
        <v>19</v>
      </c>
      <c r="F923" s="208" t="s">
        <v>941</v>
      </c>
      <c r="G923" s="206"/>
      <c r="H923" s="209">
        <v>7.6</v>
      </c>
      <c r="I923" s="210"/>
      <c r="J923" s="206"/>
      <c r="K923" s="206"/>
      <c r="L923" s="211"/>
      <c r="M923" s="212"/>
      <c r="N923" s="213"/>
      <c r="O923" s="213"/>
      <c r="P923" s="213"/>
      <c r="Q923" s="213"/>
      <c r="R923" s="213"/>
      <c r="S923" s="213"/>
      <c r="T923" s="214"/>
      <c r="AT923" s="215" t="s">
        <v>158</v>
      </c>
      <c r="AU923" s="215" t="s">
        <v>82</v>
      </c>
      <c r="AV923" s="14" t="s">
        <v>82</v>
      </c>
      <c r="AW923" s="14" t="s">
        <v>33</v>
      </c>
      <c r="AX923" s="14" t="s">
        <v>72</v>
      </c>
      <c r="AY923" s="215" t="s">
        <v>138</v>
      </c>
    </row>
    <row r="924" spans="2:51" s="14" customFormat="1" x14ac:dyDescent="0.2">
      <c r="B924" s="205"/>
      <c r="C924" s="206"/>
      <c r="D924" s="188" t="s">
        <v>158</v>
      </c>
      <c r="E924" s="207" t="s">
        <v>19</v>
      </c>
      <c r="F924" s="208" t="s">
        <v>942</v>
      </c>
      <c r="G924" s="206"/>
      <c r="H924" s="209">
        <v>7.1909999999999998</v>
      </c>
      <c r="I924" s="210"/>
      <c r="J924" s="206"/>
      <c r="K924" s="206"/>
      <c r="L924" s="211"/>
      <c r="M924" s="212"/>
      <c r="N924" s="213"/>
      <c r="O924" s="213"/>
      <c r="P924" s="213"/>
      <c r="Q924" s="213"/>
      <c r="R924" s="213"/>
      <c r="S924" s="213"/>
      <c r="T924" s="214"/>
      <c r="AT924" s="215" t="s">
        <v>158</v>
      </c>
      <c r="AU924" s="215" t="s">
        <v>82</v>
      </c>
      <c r="AV924" s="14" t="s">
        <v>82</v>
      </c>
      <c r="AW924" s="14" t="s">
        <v>33</v>
      </c>
      <c r="AX924" s="14" t="s">
        <v>72</v>
      </c>
      <c r="AY924" s="215" t="s">
        <v>138</v>
      </c>
    </row>
    <row r="925" spans="2:51" s="14" customFormat="1" x14ac:dyDescent="0.2">
      <c r="B925" s="205"/>
      <c r="C925" s="206"/>
      <c r="D925" s="188" t="s">
        <v>158</v>
      </c>
      <c r="E925" s="207" t="s">
        <v>19</v>
      </c>
      <c r="F925" s="208" t="s">
        <v>943</v>
      </c>
      <c r="G925" s="206"/>
      <c r="H925" s="209">
        <v>2.7</v>
      </c>
      <c r="I925" s="210"/>
      <c r="J925" s="206"/>
      <c r="K925" s="206"/>
      <c r="L925" s="211"/>
      <c r="M925" s="212"/>
      <c r="N925" s="213"/>
      <c r="O925" s="213"/>
      <c r="P925" s="213"/>
      <c r="Q925" s="213"/>
      <c r="R925" s="213"/>
      <c r="S925" s="213"/>
      <c r="T925" s="214"/>
      <c r="AT925" s="215" t="s">
        <v>158</v>
      </c>
      <c r="AU925" s="215" t="s">
        <v>82</v>
      </c>
      <c r="AV925" s="14" t="s">
        <v>82</v>
      </c>
      <c r="AW925" s="14" t="s">
        <v>33</v>
      </c>
      <c r="AX925" s="14" t="s">
        <v>72</v>
      </c>
      <c r="AY925" s="215" t="s">
        <v>138</v>
      </c>
    </row>
    <row r="926" spans="2:51" s="14" customFormat="1" x14ac:dyDescent="0.2">
      <c r="B926" s="205"/>
      <c r="C926" s="206"/>
      <c r="D926" s="188" t="s">
        <v>158</v>
      </c>
      <c r="E926" s="207" t="s">
        <v>19</v>
      </c>
      <c r="F926" s="208" t="s">
        <v>944</v>
      </c>
      <c r="G926" s="206"/>
      <c r="H926" s="209">
        <v>3.04</v>
      </c>
      <c r="I926" s="210"/>
      <c r="J926" s="206"/>
      <c r="K926" s="206"/>
      <c r="L926" s="211"/>
      <c r="M926" s="212"/>
      <c r="N926" s="213"/>
      <c r="O926" s="213"/>
      <c r="P926" s="213"/>
      <c r="Q926" s="213"/>
      <c r="R926" s="213"/>
      <c r="S926" s="213"/>
      <c r="T926" s="214"/>
      <c r="AT926" s="215" t="s">
        <v>158</v>
      </c>
      <c r="AU926" s="215" t="s">
        <v>82</v>
      </c>
      <c r="AV926" s="14" t="s">
        <v>82</v>
      </c>
      <c r="AW926" s="14" t="s">
        <v>33</v>
      </c>
      <c r="AX926" s="14" t="s">
        <v>72</v>
      </c>
      <c r="AY926" s="215" t="s">
        <v>138</v>
      </c>
    </row>
    <row r="927" spans="2:51" s="14" customFormat="1" x14ac:dyDescent="0.2">
      <c r="B927" s="205"/>
      <c r="C927" s="206"/>
      <c r="D927" s="188" t="s">
        <v>158</v>
      </c>
      <c r="E927" s="207" t="s">
        <v>19</v>
      </c>
      <c r="F927" s="208" t="s">
        <v>945</v>
      </c>
      <c r="G927" s="206"/>
      <c r="H927" s="209">
        <v>27.52</v>
      </c>
      <c r="I927" s="210"/>
      <c r="J927" s="206"/>
      <c r="K927" s="206"/>
      <c r="L927" s="211"/>
      <c r="M927" s="212"/>
      <c r="N927" s="213"/>
      <c r="O927" s="213"/>
      <c r="P927" s="213"/>
      <c r="Q927" s="213"/>
      <c r="R927" s="213"/>
      <c r="S927" s="213"/>
      <c r="T927" s="214"/>
      <c r="AT927" s="215" t="s">
        <v>158</v>
      </c>
      <c r="AU927" s="215" t="s">
        <v>82</v>
      </c>
      <c r="AV927" s="14" t="s">
        <v>82</v>
      </c>
      <c r="AW927" s="14" t="s">
        <v>33</v>
      </c>
      <c r="AX927" s="14" t="s">
        <v>72</v>
      </c>
      <c r="AY927" s="215" t="s">
        <v>138</v>
      </c>
    </row>
    <row r="928" spans="2:51" s="14" customFormat="1" x14ac:dyDescent="0.2">
      <c r="B928" s="205"/>
      <c r="C928" s="206"/>
      <c r="D928" s="188" t="s">
        <v>158</v>
      </c>
      <c r="E928" s="207" t="s">
        <v>19</v>
      </c>
      <c r="F928" s="208" t="s">
        <v>946</v>
      </c>
      <c r="G928" s="206"/>
      <c r="H928" s="209">
        <v>2.5249999999999999</v>
      </c>
      <c r="I928" s="210"/>
      <c r="J928" s="206"/>
      <c r="K928" s="206"/>
      <c r="L928" s="211"/>
      <c r="M928" s="212"/>
      <c r="N928" s="213"/>
      <c r="O928" s="213"/>
      <c r="P928" s="213"/>
      <c r="Q928" s="213"/>
      <c r="R928" s="213"/>
      <c r="S928" s="213"/>
      <c r="T928" s="214"/>
      <c r="AT928" s="215" t="s">
        <v>158</v>
      </c>
      <c r="AU928" s="215" t="s">
        <v>82</v>
      </c>
      <c r="AV928" s="14" t="s">
        <v>82</v>
      </c>
      <c r="AW928" s="14" t="s">
        <v>33</v>
      </c>
      <c r="AX928" s="14" t="s">
        <v>72</v>
      </c>
      <c r="AY928" s="215" t="s">
        <v>138</v>
      </c>
    </row>
    <row r="929" spans="1:65" s="14" customFormat="1" x14ac:dyDescent="0.2">
      <c r="B929" s="205"/>
      <c r="C929" s="206"/>
      <c r="D929" s="188" t="s">
        <v>158</v>
      </c>
      <c r="E929" s="207" t="s">
        <v>19</v>
      </c>
      <c r="F929" s="208" t="s">
        <v>947</v>
      </c>
      <c r="G929" s="206"/>
      <c r="H929" s="209">
        <v>8.2739999999999991</v>
      </c>
      <c r="I929" s="210"/>
      <c r="J929" s="206"/>
      <c r="K929" s="206"/>
      <c r="L929" s="211"/>
      <c r="M929" s="212"/>
      <c r="N929" s="213"/>
      <c r="O929" s="213"/>
      <c r="P929" s="213"/>
      <c r="Q929" s="213"/>
      <c r="R929" s="213"/>
      <c r="S929" s="213"/>
      <c r="T929" s="214"/>
      <c r="AT929" s="215" t="s">
        <v>158</v>
      </c>
      <c r="AU929" s="215" t="s">
        <v>82</v>
      </c>
      <c r="AV929" s="14" t="s">
        <v>82</v>
      </c>
      <c r="AW929" s="14" t="s">
        <v>33</v>
      </c>
      <c r="AX929" s="14" t="s">
        <v>72</v>
      </c>
      <c r="AY929" s="215" t="s">
        <v>138</v>
      </c>
    </row>
    <row r="930" spans="1:65" s="14" customFormat="1" x14ac:dyDescent="0.2">
      <c r="B930" s="205"/>
      <c r="C930" s="206"/>
      <c r="D930" s="188" t="s">
        <v>158</v>
      </c>
      <c r="E930" s="207" t="s">
        <v>19</v>
      </c>
      <c r="F930" s="208" t="s">
        <v>948</v>
      </c>
      <c r="G930" s="206"/>
      <c r="H930" s="209">
        <v>4.2839999999999998</v>
      </c>
      <c r="I930" s="210"/>
      <c r="J930" s="206"/>
      <c r="K930" s="206"/>
      <c r="L930" s="211"/>
      <c r="M930" s="212"/>
      <c r="N930" s="213"/>
      <c r="O930" s="213"/>
      <c r="P930" s="213"/>
      <c r="Q930" s="213"/>
      <c r="R930" s="213"/>
      <c r="S930" s="213"/>
      <c r="T930" s="214"/>
      <c r="AT930" s="215" t="s">
        <v>158</v>
      </c>
      <c r="AU930" s="215" t="s">
        <v>82</v>
      </c>
      <c r="AV930" s="14" t="s">
        <v>82</v>
      </c>
      <c r="AW930" s="14" t="s">
        <v>33</v>
      </c>
      <c r="AX930" s="14" t="s">
        <v>72</v>
      </c>
      <c r="AY930" s="215" t="s">
        <v>138</v>
      </c>
    </row>
    <row r="931" spans="1:65" s="14" customFormat="1" x14ac:dyDescent="0.2">
      <c r="B931" s="205"/>
      <c r="C931" s="206"/>
      <c r="D931" s="188" t="s">
        <v>158</v>
      </c>
      <c r="E931" s="207" t="s">
        <v>19</v>
      </c>
      <c r="F931" s="208" t="s">
        <v>949</v>
      </c>
      <c r="G931" s="206"/>
      <c r="H931" s="209">
        <v>2.2949999999999999</v>
      </c>
      <c r="I931" s="210"/>
      <c r="J931" s="206"/>
      <c r="K931" s="206"/>
      <c r="L931" s="211"/>
      <c r="M931" s="212"/>
      <c r="N931" s="213"/>
      <c r="O931" s="213"/>
      <c r="P931" s="213"/>
      <c r="Q931" s="213"/>
      <c r="R931" s="213"/>
      <c r="S931" s="213"/>
      <c r="T931" s="214"/>
      <c r="AT931" s="215" t="s">
        <v>158</v>
      </c>
      <c r="AU931" s="215" t="s">
        <v>82</v>
      </c>
      <c r="AV931" s="14" t="s">
        <v>82</v>
      </c>
      <c r="AW931" s="14" t="s">
        <v>33</v>
      </c>
      <c r="AX931" s="14" t="s">
        <v>72</v>
      </c>
      <c r="AY931" s="215" t="s">
        <v>138</v>
      </c>
    </row>
    <row r="932" spans="1:65" s="14" customFormat="1" x14ac:dyDescent="0.2">
      <c r="B932" s="205"/>
      <c r="C932" s="206"/>
      <c r="D932" s="188" t="s">
        <v>158</v>
      </c>
      <c r="E932" s="207" t="s">
        <v>19</v>
      </c>
      <c r="F932" s="208" t="s">
        <v>950</v>
      </c>
      <c r="G932" s="206"/>
      <c r="H932" s="209">
        <v>21.222000000000001</v>
      </c>
      <c r="I932" s="210"/>
      <c r="J932" s="206"/>
      <c r="K932" s="206"/>
      <c r="L932" s="211"/>
      <c r="M932" s="212"/>
      <c r="N932" s="213"/>
      <c r="O932" s="213"/>
      <c r="P932" s="213"/>
      <c r="Q932" s="213"/>
      <c r="R932" s="213"/>
      <c r="S932" s="213"/>
      <c r="T932" s="214"/>
      <c r="AT932" s="215" t="s">
        <v>158</v>
      </c>
      <c r="AU932" s="215" t="s">
        <v>82</v>
      </c>
      <c r="AV932" s="14" t="s">
        <v>82</v>
      </c>
      <c r="AW932" s="14" t="s">
        <v>33</v>
      </c>
      <c r="AX932" s="14" t="s">
        <v>72</v>
      </c>
      <c r="AY932" s="215" t="s">
        <v>138</v>
      </c>
    </row>
    <row r="933" spans="1:65" s="15" customFormat="1" x14ac:dyDescent="0.2">
      <c r="B933" s="216"/>
      <c r="C933" s="217"/>
      <c r="D933" s="188" t="s">
        <v>158</v>
      </c>
      <c r="E933" s="218" t="s">
        <v>19</v>
      </c>
      <c r="F933" s="219" t="s">
        <v>214</v>
      </c>
      <c r="G933" s="217"/>
      <c r="H933" s="220">
        <v>267.649</v>
      </c>
      <c r="I933" s="221"/>
      <c r="J933" s="217"/>
      <c r="K933" s="217"/>
      <c r="L933" s="222"/>
      <c r="M933" s="223"/>
      <c r="N933" s="224"/>
      <c r="O933" s="224"/>
      <c r="P933" s="224"/>
      <c r="Q933" s="224"/>
      <c r="R933" s="224"/>
      <c r="S933" s="224"/>
      <c r="T933" s="225"/>
      <c r="AT933" s="226" t="s">
        <v>158</v>
      </c>
      <c r="AU933" s="226" t="s">
        <v>82</v>
      </c>
      <c r="AV933" s="15" t="s">
        <v>146</v>
      </c>
      <c r="AW933" s="15" t="s">
        <v>33</v>
      </c>
      <c r="AX933" s="15" t="s">
        <v>80</v>
      </c>
      <c r="AY933" s="226" t="s">
        <v>138</v>
      </c>
    </row>
    <row r="934" spans="1:65" s="2" customFormat="1" ht="24.15" customHeight="1" x14ac:dyDescent="0.2">
      <c r="A934" s="36"/>
      <c r="B934" s="37"/>
      <c r="C934" s="175" t="s">
        <v>966</v>
      </c>
      <c r="D934" s="175" t="s">
        <v>141</v>
      </c>
      <c r="E934" s="176" t="s">
        <v>967</v>
      </c>
      <c r="F934" s="177" t="s">
        <v>968</v>
      </c>
      <c r="G934" s="178" t="s">
        <v>757</v>
      </c>
      <c r="H934" s="179">
        <v>175.13</v>
      </c>
      <c r="I934" s="180">
        <v>110</v>
      </c>
      <c r="J934" s="181">
        <f>ROUND(I934*H934,2)</f>
        <v>19264.3</v>
      </c>
      <c r="K934" s="177" t="s">
        <v>145</v>
      </c>
      <c r="L934" s="41"/>
      <c r="M934" s="182" t="s">
        <v>19</v>
      </c>
      <c r="N934" s="183" t="s">
        <v>43</v>
      </c>
      <c r="O934" s="66"/>
      <c r="P934" s="184">
        <f>O934*H934</f>
        <v>0</v>
      </c>
      <c r="Q934" s="184">
        <v>1.8000000000000001E-4</v>
      </c>
      <c r="R934" s="184">
        <f>Q934*H934</f>
        <v>3.15234E-2</v>
      </c>
      <c r="S934" s="184">
        <v>0</v>
      </c>
      <c r="T934" s="185">
        <f>S934*H934</f>
        <v>0</v>
      </c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R934" s="186" t="s">
        <v>313</v>
      </c>
      <c r="AT934" s="186" t="s">
        <v>141</v>
      </c>
      <c r="AU934" s="186" t="s">
        <v>82</v>
      </c>
      <c r="AY934" s="19" t="s">
        <v>138</v>
      </c>
      <c r="BE934" s="187">
        <f>IF(N934="základní",J934,0)</f>
        <v>19264.3</v>
      </c>
      <c r="BF934" s="187">
        <f>IF(N934="snížená",J934,0)</f>
        <v>0</v>
      </c>
      <c r="BG934" s="187">
        <f>IF(N934="zákl. přenesená",J934,0)</f>
        <v>0</v>
      </c>
      <c r="BH934" s="187">
        <f>IF(N934="sníž. přenesená",J934,0)</f>
        <v>0</v>
      </c>
      <c r="BI934" s="187">
        <f>IF(N934="nulová",J934,0)</f>
        <v>0</v>
      </c>
      <c r="BJ934" s="19" t="s">
        <v>80</v>
      </c>
      <c r="BK934" s="187">
        <f>ROUND(I934*H934,2)</f>
        <v>19264.3</v>
      </c>
      <c r="BL934" s="19" t="s">
        <v>313</v>
      </c>
      <c r="BM934" s="186" t="s">
        <v>969</v>
      </c>
    </row>
    <row r="935" spans="1:65" s="2" customFormat="1" ht="19.2" x14ac:dyDescent="0.2">
      <c r="A935" s="36"/>
      <c r="B935" s="37"/>
      <c r="C935" s="38"/>
      <c r="D935" s="188" t="s">
        <v>148</v>
      </c>
      <c r="E935" s="38"/>
      <c r="F935" s="189" t="s">
        <v>970</v>
      </c>
      <c r="G935" s="38"/>
      <c r="H935" s="38"/>
      <c r="I935" s="190"/>
      <c r="J935" s="38"/>
      <c r="K935" s="38"/>
      <c r="L935" s="41"/>
      <c r="M935" s="191"/>
      <c r="N935" s="192"/>
      <c r="O935" s="66"/>
      <c r="P935" s="66"/>
      <c r="Q935" s="66"/>
      <c r="R935" s="66"/>
      <c r="S935" s="66"/>
      <c r="T935" s="67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T935" s="19" t="s">
        <v>148</v>
      </c>
      <c r="AU935" s="19" t="s">
        <v>82</v>
      </c>
    </row>
    <row r="936" spans="1:65" s="2" customFormat="1" x14ac:dyDescent="0.2">
      <c r="A936" s="36"/>
      <c r="B936" s="37"/>
      <c r="C936" s="38"/>
      <c r="D936" s="193" t="s">
        <v>150</v>
      </c>
      <c r="E936" s="38"/>
      <c r="F936" s="194" t="s">
        <v>971</v>
      </c>
      <c r="G936" s="38"/>
      <c r="H936" s="38"/>
      <c r="I936" s="190"/>
      <c r="J936" s="38"/>
      <c r="K936" s="38"/>
      <c r="L936" s="41"/>
      <c r="M936" s="191"/>
      <c r="N936" s="192"/>
      <c r="O936" s="66"/>
      <c r="P936" s="66"/>
      <c r="Q936" s="66"/>
      <c r="R936" s="66"/>
      <c r="S936" s="66"/>
      <c r="T936" s="67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T936" s="19" t="s">
        <v>150</v>
      </c>
      <c r="AU936" s="19" t="s">
        <v>82</v>
      </c>
    </row>
    <row r="937" spans="1:65" s="13" customFormat="1" x14ac:dyDescent="0.2">
      <c r="B937" s="195"/>
      <c r="C937" s="196"/>
      <c r="D937" s="188" t="s">
        <v>158</v>
      </c>
      <c r="E937" s="197" t="s">
        <v>19</v>
      </c>
      <c r="F937" s="198" t="s">
        <v>926</v>
      </c>
      <c r="G937" s="196"/>
      <c r="H937" s="197" t="s">
        <v>19</v>
      </c>
      <c r="I937" s="199"/>
      <c r="J937" s="196"/>
      <c r="K937" s="196"/>
      <c r="L937" s="200"/>
      <c r="M937" s="201"/>
      <c r="N937" s="202"/>
      <c r="O937" s="202"/>
      <c r="P937" s="202"/>
      <c r="Q937" s="202"/>
      <c r="R937" s="202"/>
      <c r="S937" s="202"/>
      <c r="T937" s="203"/>
      <c r="AT937" s="204" t="s">
        <v>158</v>
      </c>
      <c r="AU937" s="204" t="s">
        <v>82</v>
      </c>
      <c r="AV937" s="13" t="s">
        <v>80</v>
      </c>
      <c r="AW937" s="13" t="s">
        <v>33</v>
      </c>
      <c r="AX937" s="13" t="s">
        <v>72</v>
      </c>
      <c r="AY937" s="204" t="s">
        <v>138</v>
      </c>
    </row>
    <row r="938" spans="1:65" s="13" customFormat="1" x14ac:dyDescent="0.2">
      <c r="B938" s="195"/>
      <c r="C938" s="196"/>
      <c r="D938" s="188" t="s">
        <v>158</v>
      </c>
      <c r="E938" s="197" t="s">
        <v>19</v>
      </c>
      <c r="F938" s="198" t="s">
        <v>927</v>
      </c>
      <c r="G938" s="196"/>
      <c r="H938" s="197" t="s">
        <v>19</v>
      </c>
      <c r="I938" s="199"/>
      <c r="J938" s="196"/>
      <c r="K938" s="196"/>
      <c r="L938" s="200"/>
      <c r="M938" s="201"/>
      <c r="N938" s="202"/>
      <c r="O938" s="202"/>
      <c r="P938" s="202"/>
      <c r="Q938" s="202"/>
      <c r="R938" s="202"/>
      <c r="S938" s="202"/>
      <c r="T938" s="203"/>
      <c r="AT938" s="204" t="s">
        <v>158</v>
      </c>
      <c r="AU938" s="204" t="s">
        <v>82</v>
      </c>
      <c r="AV938" s="13" t="s">
        <v>80</v>
      </c>
      <c r="AW938" s="13" t="s">
        <v>33</v>
      </c>
      <c r="AX938" s="13" t="s">
        <v>72</v>
      </c>
      <c r="AY938" s="204" t="s">
        <v>138</v>
      </c>
    </row>
    <row r="939" spans="1:65" s="14" customFormat="1" x14ac:dyDescent="0.2">
      <c r="B939" s="205"/>
      <c r="C939" s="206"/>
      <c r="D939" s="188" t="s">
        <v>158</v>
      </c>
      <c r="E939" s="207" t="s">
        <v>19</v>
      </c>
      <c r="F939" s="208" t="s">
        <v>972</v>
      </c>
      <c r="G939" s="206"/>
      <c r="H939" s="209">
        <v>6.68</v>
      </c>
      <c r="I939" s="210"/>
      <c r="J939" s="206"/>
      <c r="K939" s="206"/>
      <c r="L939" s="211"/>
      <c r="M939" s="212"/>
      <c r="N939" s="213"/>
      <c r="O939" s="213"/>
      <c r="P939" s="213"/>
      <c r="Q939" s="213"/>
      <c r="R939" s="213"/>
      <c r="S939" s="213"/>
      <c r="T939" s="214"/>
      <c r="AT939" s="215" t="s">
        <v>158</v>
      </c>
      <c r="AU939" s="215" t="s">
        <v>82</v>
      </c>
      <c r="AV939" s="14" t="s">
        <v>82</v>
      </c>
      <c r="AW939" s="14" t="s">
        <v>33</v>
      </c>
      <c r="AX939" s="14" t="s">
        <v>72</v>
      </c>
      <c r="AY939" s="215" t="s">
        <v>138</v>
      </c>
    </row>
    <row r="940" spans="1:65" s="14" customFormat="1" x14ac:dyDescent="0.2">
      <c r="B940" s="205"/>
      <c r="C940" s="206"/>
      <c r="D940" s="188" t="s">
        <v>158</v>
      </c>
      <c r="E940" s="207" t="s">
        <v>19</v>
      </c>
      <c r="F940" s="208" t="s">
        <v>973</v>
      </c>
      <c r="G940" s="206"/>
      <c r="H940" s="209">
        <v>9.08</v>
      </c>
      <c r="I940" s="210"/>
      <c r="J940" s="206"/>
      <c r="K940" s="206"/>
      <c r="L940" s="211"/>
      <c r="M940" s="212"/>
      <c r="N940" s="213"/>
      <c r="O940" s="213"/>
      <c r="P940" s="213"/>
      <c r="Q940" s="213"/>
      <c r="R940" s="213"/>
      <c r="S940" s="213"/>
      <c r="T940" s="214"/>
      <c r="AT940" s="215" t="s">
        <v>158</v>
      </c>
      <c r="AU940" s="215" t="s">
        <v>82</v>
      </c>
      <c r="AV940" s="14" t="s">
        <v>82</v>
      </c>
      <c r="AW940" s="14" t="s">
        <v>33</v>
      </c>
      <c r="AX940" s="14" t="s">
        <v>72</v>
      </c>
      <c r="AY940" s="215" t="s">
        <v>138</v>
      </c>
    </row>
    <row r="941" spans="1:65" s="14" customFormat="1" x14ac:dyDescent="0.2">
      <c r="B941" s="205"/>
      <c r="C941" s="206"/>
      <c r="D941" s="188" t="s">
        <v>158</v>
      </c>
      <c r="E941" s="207" t="s">
        <v>19</v>
      </c>
      <c r="F941" s="208" t="s">
        <v>974</v>
      </c>
      <c r="G941" s="206"/>
      <c r="H941" s="209">
        <v>7.04</v>
      </c>
      <c r="I941" s="210"/>
      <c r="J941" s="206"/>
      <c r="K941" s="206"/>
      <c r="L941" s="211"/>
      <c r="M941" s="212"/>
      <c r="N941" s="213"/>
      <c r="O941" s="213"/>
      <c r="P941" s="213"/>
      <c r="Q941" s="213"/>
      <c r="R941" s="213"/>
      <c r="S941" s="213"/>
      <c r="T941" s="214"/>
      <c r="AT941" s="215" t="s">
        <v>158</v>
      </c>
      <c r="AU941" s="215" t="s">
        <v>82</v>
      </c>
      <c r="AV941" s="14" t="s">
        <v>82</v>
      </c>
      <c r="AW941" s="14" t="s">
        <v>33</v>
      </c>
      <c r="AX941" s="14" t="s">
        <v>72</v>
      </c>
      <c r="AY941" s="215" t="s">
        <v>138</v>
      </c>
    </row>
    <row r="942" spans="1:65" s="14" customFormat="1" x14ac:dyDescent="0.2">
      <c r="B942" s="205"/>
      <c r="C942" s="206"/>
      <c r="D942" s="188" t="s">
        <v>158</v>
      </c>
      <c r="E942" s="207" t="s">
        <v>19</v>
      </c>
      <c r="F942" s="208" t="s">
        <v>975</v>
      </c>
      <c r="G942" s="206"/>
      <c r="H942" s="209">
        <v>12.84</v>
      </c>
      <c r="I942" s="210"/>
      <c r="J942" s="206"/>
      <c r="K942" s="206"/>
      <c r="L942" s="211"/>
      <c r="M942" s="212"/>
      <c r="N942" s="213"/>
      <c r="O942" s="213"/>
      <c r="P942" s="213"/>
      <c r="Q942" s="213"/>
      <c r="R942" s="213"/>
      <c r="S942" s="213"/>
      <c r="T942" s="214"/>
      <c r="AT942" s="215" t="s">
        <v>158</v>
      </c>
      <c r="AU942" s="215" t="s">
        <v>82</v>
      </c>
      <c r="AV942" s="14" t="s">
        <v>82</v>
      </c>
      <c r="AW942" s="14" t="s">
        <v>33</v>
      </c>
      <c r="AX942" s="14" t="s">
        <v>72</v>
      </c>
      <c r="AY942" s="215" t="s">
        <v>138</v>
      </c>
    </row>
    <row r="943" spans="1:65" s="14" customFormat="1" x14ac:dyDescent="0.2">
      <c r="B943" s="205"/>
      <c r="C943" s="206"/>
      <c r="D943" s="188" t="s">
        <v>158</v>
      </c>
      <c r="E943" s="207" t="s">
        <v>19</v>
      </c>
      <c r="F943" s="208" t="s">
        <v>976</v>
      </c>
      <c r="G943" s="206"/>
      <c r="H943" s="209">
        <v>13.34</v>
      </c>
      <c r="I943" s="210"/>
      <c r="J943" s="206"/>
      <c r="K943" s="206"/>
      <c r="L943" s="211"/>
      <c r="M943" s="212"/>
      <c r="N943" s="213"/>
      <c r="O943" s="213"/>
      <c r="P943" s="213"/>
      <c r="Q943" s="213"/>
      <c r="R943" s="213"/>
      <c r="S943" s="213"/>
      <c r="T943" s="214"/>
      <c r="AT943" s="215" t="s">
        <v>158</v>
      </c>
      <c r="AU943" s="215" t="s">
        <v>82</v>
      </c>
      <c r="AV943" s="14" t="s">
        <v>82</v>
      </c>
      <c r="AW943" s="14" t="s">
        <v>33</v>
      </c>
      <c r="AX943" s="14" t="s">
        <v>72</v>
      </c>
      <c r="AY943" s="215" t="s">
        <v>138</v>
      </c>
    </row>
    <row r="944" spans="1:65" s="13" customFormat="1" x14ac:dyDescent="0.2">
      <c r="B944" s="195"/>
      <c r="C944" s="196"/>
      <c r="D944" s="188" t="s">
        <v>158</v>
      </c>
      <c r="E944" s="197" t="s">
        <v>19</v>
      </c>
      <c r="F944" s="198" t="s">
        <v>933</v>
      </c>
      <c r="G944" s="196"/>
      <c r="H944" s="197" t="s">
        <v>19</v>
      </c>
      <c r="I944" s="199"/>
      <c r="J944" s="196"/>
      <c r="K944" s="196"/>
      <c r="L944" s="200"/>
      <c r="M944" s="201"/>
      <c r="N944" s="202"/>
      <c r="O944" s="202"/>
      <c r="P944" s="202"/>
      <c r="Q944" s="202"/>
      <c r="R944" s="202"/>
      <c r="S944" s="202"/>
      <c r="T944" s="203"/>
      <c r="AT944" s="204" t="s">
        <v>158</v>
      </c>
      <c r="AU944" s="204" t="s">
        <v>82</v>
      </c>
      <c r="AV944" s="13" t="s">
        <v>80</v>
      </c>
      <c r="AW944" s="13" t="s">
        <v>33</v>
      </c>
      <c r="AX944" s="13" t="s">
        <v>72</v>
      </c>
      <c r="AY944" s="204" t="s">
        <v>138</v>
      </c>
    </row>
    <row r="945" spans="2:51" s="14" customFormat="1" x14ac:dyDescent="0.2">
      <c r="B945" s="205"/>
      <c r="C945" s="206"/>
      <c r="D945" s="188" t="s">
        <v>158</v>
      </c>
      <c r="E945" s="207" t="s">
        <v>19</v>
      </c>
      <c r="F945" s="208" t="s">
        <v>977</v>
      </c>
      <c r="G945" s="206"/>
      <c r="H945" s="209">
        <v>4.9400000000000004</v>
      </c>
      <c r="I945" s="210"/>
      <c r="J945" s="206"/>
      <c r="K945" s="206"/>
      <c r="L945" s="211"/>
      <c r="M945" s="212"/>
      <c r="N945" s="213"/>
      <c r="O945" s="213"/>
      <c r="P945" s="213"/>
      <c r="Q945" s="213"/>
      <c r="R945" s="213"/>
      <c r="S945" s="213"/>
      <c r="T945" s="214"/>
      <c r="AT945" s="215" t="s">
        <v>158</v>
      </c>
      <c r="AU945" s="215" t="s">
        <v>82</v>
      </c>
      <c r="AV945" s="14" t="s">
        <v>82</v>
      </c>
      <c r="AW945" s="14" t="s">
        <v>33</v>
      </c>
      <c r="AX945" s="14" t="s">
        <v>72</v>
      </c>
      <c r="AY945" s="215" t="s">
        <v>138</v>
      </c>
    </row>
    <row r="946" spans="2:51" s="14" customFormat="1" x14ac:dyDescent="0.2">
      <c r="B946" s="205"/>
      <c r="C946" s="206"/>
      <c r="D946" s="188" t="s">
        <v>158</v>
      </c>
      <c r="E946" s="207" t="s">
        <v>19</v>
      </c>
      <c r="F946" s="208" t="s">
        <v>978</v>
      </c>
      <c r="G946" s="206"/>
      <c r="H946" s="209">
        <v>10</v>
      </c>
      <c r="I946" s="210"/>
      <c r="J946" s="206"/>
      <c r="K946" s="206"/>
      <c r="L946" s="211"/>
      <c r="M946" s="212"/>
      <c r="N946" s="213"/>
      <c r="O946" s="213"/>
      <c r="P946" s="213"/>
      <c r="Q946" s="213"/>
      <c r="R946" s="213"/>
      <c r="S946" s="213"/>
      <c r="T946" s="214"/>
      <c r="AT946" s="215" t="s">
        <v>158</v>
      </c>
      <c r="AU946" s="215" t="s">
        <v>82</v>
      </c>
      <c r="AV946" s="14" t="s">
        <v>82</v>
      </c>
      <c r="AW946" s="14" t="s">
        <v>33</v>
      </c>
      <c r="AX946" s="14" t="s">
        <v>72</v>
      </c>
      <c r="AY946" s="215" t="s">
        <v>138</v>
      </c>
    </row>
    <row r="947" spans="2:51" s="14" customFormat="1" x14ac:dyDescent="0.2">
      <c r="B947" s="205"/>
      <c r="C947" s="206"/>
      <c r="D947" s="188" t="s">
        <v>158</v>
      </c>
      <c r="E947" s="207" t="s">
        <v>19</v>
      </c>
      <c r="F947" s="208" t="s">
        <v>979</v>
      </c>
      <c r="G947" s="206"/>
      <c r="H947" s="209">
        <v>11.5</v>
      </c>
      <c r="I947" s="210"/>
      <c r="J947" s="206"/>
      <c r="K947" s="206"/>
      <c r="L947" s="211"/>
      <c r="M947" s="212"/>
      <c r="N947" s="213"/>
      <c r="O947" s="213"/>
      <c r="P947" s="213"/>
      <c r="Q947" s="213"/>
      <c r="R947" s="213"/>
      <c r="S947" s="213"/>
      <c r="T947" s="214"/>
      <c r="AT947" s="215" t="s">
        <v>158</v>
      </c>
      <c r="AU947" s="215" t="s">
        <v>82</v>
      </c>
      <c r="AV947" s="14" t="s">
        <v>82</v>
      </c>
      <c r="AW947" s="14" t="s">
        <v>33</v>
      </c>
      <c r="AX947" s="14" t="s">
        <v>72</v>
      </c>
      <c r="AY947" s="215" t="s">
        <v>138</v>
      </c>
    </row>
    <row r="948" spans="2:51" s="14" customFormat="1" x14ac:dyDescent="0.2">
      <c r="B948" s="205"/>
      <c r="C948" s="206"/>
      <c r="D948" s="188" t="s">
        <v>158</v>
      </c>
      <c r="E948" s="207" t="s">
        <v>19</v>
      </c>
      <c r="F948" s="208" t="s">
        <v>980</v>
      </c>
      <c r="G948" s="206"/>
      <c r="H948" s="209">
        <v>8.16</v>
      </c>
      <c r="I948" s="210"/>
      <c r="J948" s="206"/>
      <c r="K948" s="206"/>
      <c r="L948" s="211"/>
      <c r="M948" s="212"/>
      <c r="N948" s="213"/>
      <c r="O948" s="213"/>
      <c r="P948" s="213"/>
      <c r="Q948" s="213"/>
      <c r="R948" s="213"/>
      <c r="S948" s="213"/>
      <c r="T948" s="214"/>
      <c r="AT948" s="215" t="s">
        <v>158</v>
      </c>
      <c r="AU948" s="215" t="s">
        <v>82</v>
      </c>
      <c r="AV948" s="14" t="s">
        <v>82</v>
      </c>
      <c r="AW948" s="14" t="s">
        <v>33</v>
      </c>
      <c r="AX948" s="14" t="s">
        <v>72</v>
      </c>
      <c r="AY948" s="215" t="s">
        <v>138</v>
      </c>
    </row>
    <row r="949" spans="2:51" s="14" customFormat="1" x14ac:dyDescent="0.2">
      <c r="B949" s="205"/>
      <c r="C949" s="206"/>
      <c r="D949" s="188" t="s">
        <v>158</v>
      </c>
      <c r="E949" s="207" t="s">
        <v>19</v>
      </c>
      <c r="F949" s="208" t="s">
        <v>981</v>
      </c>
      <c r="G949" s="206"/>
      <c r="H949" s="209">
        <v>10.52</v>
      </c>
      <c r="I949" s="210"/>
      <c r="J949" s="206"/>
      <c r="K949" s="206"/>
      <c r="L949" s="211"/>
      <c r="M949" s="212"/>
      <c r="N949" s="213"/>
      <c r="O949" s="213"/>
      <c r="P949" s="213"/>
      <c r="Q949" s="213"/>
      <c r="R949" s="213"/>
      <c r="S949" s="213"/>
      <c r="T949" s="214"/>
      <c r="AT949" s="215" t="s">
        <v>158</v>
      </c>
      <c r="AU949" s="215" t="s">
        <v>82</v>
      </c>
      <c r="AV949" s="14" t="s">
        <v>82</v>
      </c>
      <c r="AW949" s="14" t="s">
        <v>33</v>
      </c>
      <c r="AX949" s="14" t="s">
        <v>72</v>
      </c>
      <c r="AY949" s="215" t="s">
        <v>138</v>
      </c>
    </row>
    <row r="950" spans="2:51" s="14" customFormat="1" x14ac:dyDescent="0.2">
      <c r="B950" s="205"/>
      <c r="C950" s="206"/>
      <c r="D950" s="188" t="s">
        <v>158</v>
      </c>
      <c r="E950" s="207" t="s">
        <v>19</v>
      </c>
      <c r="F950" s="208" t="s">
        <v>982</v>
      </c>
      <c r="G950" s="206"/>
      <c r="H950" s="209">
        <v>10.4</v>
      </c>
      <c r="I950" s="210"/>
      <c r="J950" s="206"/>
      <c r="K950" s="206"/>
      <c r="L950" s="211"/>
      <c r="M950" s="212"/>
      <c r="N950" s="213"/>
      <c r="O950" s="213"/>
      <c r="P950" s="213"/>
      <c r="Q950" s="213"/>
      <c r="R950" s="213"/>
      <c r="S950" s="213"/>
      <c r="T950" s="214"/>
      <c r="AT950" s="215" t="s">
        <v>158</v>
      </c>
      <c r="AU950" s="215" t="s">
        <v>82</v>
      </c>
      <c r="AV950" s="14" t="s">
        <v>82</v>
      </c>
      <c r="AW950" s="14" t="s">
        <v>33</v>
      </c>
      <c r="AX950" s="14" t="s">
        <v>72</v>
      </c>
      <c r="AY950" s="215" t="s">
        <v>138</v>
      </c>
    </row>
    <row r="951" spans="2:51" s="14" customFormat="1" x14ac:dyDescent="0.2">
      <c r="B951" s="205"/>
      <c r="C951" s="206"/>
      <c r="D951" s="188" t="s">
        <v>158</v>
      </c>
      <c r="E951" s="207" t="s">
        <v>19</v>
      </c>
      <c r="F951" s="208" t="s">
        <v>983</v>
      </c>
      <c r="G951" s="206"/>
      <c r="H951" s="209">
        <v>21.46</v>
      </c>
      <c r="I951" s="210"/>
      <c r="J951" s="206"/>
      <c r="K951" s="206"/>
      <c r="L951" s="211"/>
      <c r="M951" s="212"/>
      <c r="N951" s="213"/>
      <c r="O951" s="213"/>
      <c r="P951" s="213"/>
      <c r="Q951" s="213"/>
      <c r="R951" s="213"/>
      <c r="S951" s="213"/>
      <c r="T951" s="214"/>
      <c r="AT951" s="215" t="s">
        <v>158</v>
      </c>
      <c r="AU951" s="215" t="s">
        <v>82</v>
      </c>
      <c r="AV951" s="14" t="s">
        <v>82</v>
      </c>
      <c r="AW951" s="14" t="s">
        <v>33</v>
      </c>
      <c r="AX951" s="14" t="s">
        <v>72</v>
      </c>
      <c r="AY951" s="215" t="s">
        <v>138</v>
      </c>
    </row>
    <row r="952" spans="2:51" s="14" customFormat="1" x14ac:dyDescent="0.2">
      <c r="B952" s="205"/>
      <c r="C952" s="206"/>
      <c r="D952" s="188" t="s">
        <v>158</v>
      </c>
      <c r="E952" s="207" t="s">
        <v>19</v>
      </c>
      <c r="F952" s="208" t="s">
        <v>984</v>
      </c>
      <c r="G952" s="206"/>
      <c r="H952" s="209">
        <v>4.5</v>
      </c>
      <c r="I952" s="210"/>
      <c r="J952" s="206"/>
      <c r="K952" s="206"/>
      <c r="L952" s="211"/>
      <c r="M952" s="212"/>
      <c r="N952" s="213"/>
      <c r="O952" s="213"/>
      <c r="P952" s="213"/>
      <c r="Q952" s="213"/>
      <c r="R952" s="213"/>
      <c r="S952" s="213"/>
      <c r="T952" s="214"/>
      <c r="AT952" s="215" t="s">
        <v>158</v>
      </c>
      <c r="AU952" s="215" t="s">
        <v>82</v>
      </c>
      <c r="AV952" s="14" t="s">
        <v>82</v>
      </c>
      <c r="AW952" s="14" t="s">
        <v>33</v>
      </c>
      <c r="AX952" s="14" t="s">
        <v>72</v>
      </c>
      <c r="AY952" s="215" t="s">
        <v>138</v>
      </c>
    </row>
    <row r="953" spans="2:51" s="14" customFormat="1" x14ac:dyDescent="0.2">
      <c r="B953" s="205"/>
      <c r="C953" s="206"/>
      <c r="D953" s="188" t="s">
        <v>158</v>
      </c>
      <c r="E953" s="207" t="s">
        <v>19</v>
      </c>
      <c r="F953" s="208" t="s">
        <v>985</v>
      </c>
      <c r="G953" s="206"/>
      <c r="H953" s="209">
        <v>5.4</v>
      </c>
      <c r="I953" s="210"/>
      <c r="J953" s="206"/>
      <c r="K953" s="206"/>
      <c r="L953" s="211"/>
      <c r="M953" s="212"/>
      <c r="N953" s="213"/>
      <c r="O953" s="213"/>
      <c r="P953" s="213"/>
      <c r="Q953" s="213"/>
      <c r="R953" s="213"/>
      <c r="S953" s="213"/>
      <c r="T953" s="214"/>
      <c r="AT953" s="215" t="s">
        <v>158</v>
      </c>
      <c r="AU953" s="215" t="s">
        <v>82</v>
      </c>
      <c r="AV953" s="14" t="s">
        <v>82</v>
      </c>
      <c r="AW953" s="14" t="s">
        <v>33</v>
      </c>
      <c r="AX953" s="14" t="s">
        <v>72</v>
      </c>
      <c r="AY953" s="215" t="s">
        <v>138</v>
      </c>
    </row>
    <row r="954" spans="2:51" s="14" customFormat="1" x14ac:dyDescent="0.2">
      <c r="B954" s="205"/>
      <c r="C954" s="206"/>
      <c r="D954" s="188" t="s">
        <v>158</v>
      </c>
      <c r="E954" s="207" t="s">
        <v>19</v>
      </c>
      <c r="F954" s="208" t="s">
        <v>986</v>
      </c>
      <c r="G954" s="206"/>
      <c r="H954" s="209">
        <v>1.8</v>
      </c>
      <c r="I954" s="210"/>
      <c r="J954" s="206"/>
      <c r="K954" s="206"/>
      <c r="L954" s="211"/>
      <c r="M954" s="212"/>
      <c r="N954" s="213"/>
      <c r="O954" s="213"/>
      <c r="P954" s="213"/>
      <c r="Q954" s="213"/>
      <c r="R954" s="213"/>
      <c r="S954" s="213"/>
      <c r="T954" s="214"/>
      <c r="AT954" s="215" t="s">
        <v>158</v>
      </c>
      <c r="AU954" s="215" t="s">
        <v>82</v>
      </c>
      <c r="AV954" s="14" t="s">
        <v>82</v>
      </c>
      <c r="AW954" s="14" t="s">
        <v>33</v>
      </c>
      <c r="AX954" s="14" t="s">
        <v>72</v>
      </c>
      <c r="AY954" s="215" t="s">
        <v>138</v>
      </c>
    </row>
    <row r="955" spans="2:51" s="14" customFormat="1" x14ac:dyDescent="0.2">
      <c r="B955" s="205"/>
      <c r="C955" s="206"/>
      <c r="D955" s="188" t="s">
        <v>158</v>
      </c>
      <c r="E955" s="207" t="s">
        <v>19</v>
      </c>
      <c r="F955" s="208" t="s">
        <v>987</v>
      </c>
      <c r="G955" s="206"/>
      <c r="H955" s="209">
        <v>2</v>
      </c>
      <c r="I955" s="210"/>
      <c r="J955" s="206"/>
      <c r="K955" s="206"/>
      <c r="L955" s="211"/>
      <c r="M955" s="212"/>
      <c r="N955" s="213"/>
      <c r="O955" s="213"/>
      <c r="P955" s="213"/>
      <c r="Q955" s="213"/>
      <c r="R955" s="213"/>
      <c r="S955" s="213"/>
      <c r="T955" s="214"/>
      <c r="AT955" s="215" t="s">
        <v>158</v>
      </c>
      <c r="AU955" s="215" t="s">
        <v>82</v>
      </c>
      <c r="AV955" s="14" t="s">
        <v>82</v>
      </c>
      <c r="AW955" s="14" t="s">
        <v>33</v>
      </c>
      <c r="AX955" s="14" t="s">
        <v>72</v>
      </c>
      <c r="AY955" s="215" t="s">
        <v>138</v>
      </c>
    </row>
    <row r="956" spans="2:51" s="14" customFormat="1" x14ac:dyDescent="0.2">
      <c r="B956" s="205"/>
      <c r="C956" s="206"/>
      <c r="D956" s="188" t="s">
        <v>158</v>
      </c>
      <c r="E956" s="207" t="s">
        <v>19</v>
      </c>
      <c r="F956" s="208" t="s">
        <v>988</v>
      </c>
      <c r="G956" s="206"/>
      <c r="H956" s="209">
        <v>18.260000000000002</v>
      </c>
      <c r="I956" s="210"/>
      <c r="J956" s="206"/>
      <c r="K956" s="206"/>
      <c r="L956" s="211"/>
      <c r="M956" s="212"/>
      <c r="N956" s="213"/>
      <c r="O956" s="213"/>
      <c r="P956" s="213"/>
      <c r="Q956" s="213"/>
      <c r="R956" s="213"/>
      <c r="S956" s="213"/>
      <c r="T956" s="214"/>
      <c r="AT956" s="215" t="s">
        <v>158</v>
      </c>
      <c r="AU956" s="215" t="s">
        <v>82</v>
      </c>
      <c r="AV956" s="14" t="s">
        <v>82</v>
      </c>
      <c r="AW956" s="14" t="s">
        <v>33</v>
      </c>
      <c r="AX956" s="14" t="s">
        <v>72</v>
      </c>
      <c r="AY956" s="215" t="s">
        <v>138</v>
      </c>
    </row>
    <row r="957" spans="2:51" s="14" customFormat="1" x14ac:dyDescent="0.2">
      <c r="B957" s="205"/>
      <c r="C957" s="206"/>
      <c r="D957" s="188" t="s">
        <v>158</v>
      </c>
      <c r="E957" s="207" t="s">
        <v>19</v>
      </c>
      <c r="F957" s="208" t="s">
        <v>989</v>
      </c>
      <c r="G957" s="206"/>
      <c r="H957" s="209">
        <v>1.65</v>
      </c>
      <c r="I957" s="210"/>
      <c r="J957" s="206"/>
      <c r="K957" s="206"/>
      <c r="L957" s="211"/>
      <c r="M957" s="212"/>
      <c r="N957" s="213"/>
      <c r="O957" s="213"/>
      <c r="P957" s="213"/>
      <c r="Q957" s="213"/>
      <c r="R957" s="213"/>
      <c r="S957" s="213"/>
      <c r="T957" s="214"/>
      <c r="AT957" s="215" t="s">
        <v>158</v>
      </c>
      <c r="AU957" s="215" t="s">
        <v>82</v>
      </c>
      <c r="AV957" s="14" t="s">
        <v>82</v>
      </c>
      <c r="AW957" s="14" t="s">
        <v>33</v>
      </c>
      <c r="AX957" s="14" t="s">
        <v>72</v>
      </c>
      <c r="AY957" s="215" t="s">
        <v>138</v>
      </c>
    </row>
    <row r="958" spans="2:51" s="14" customFormat="1" x14ac:dyDescent="0.2">
      <c r="B958" s="205"/>
      <c r="C958" s="206"/>
      <c r="D958" s="188" t="s">
        <v>158</v>
      </c>
      <c r="E958" s="207" t="s">
        <v>19</v>
      </c>
      <c r="F958" s="208" t="s">
        <v>990</v>
      </c>
      <c r="G958" s="206"/>
      <c r="H958" s="209">
        <v>4.2</v>
      </c>
      <c r="I958" s="210"/>
      <c r="J958" s="206"/>
      <c r="K958" s="206"/>
      <c r="L958" s="211"/>
      <c r="M958" s="212"/>
      <c r="N958" s="213"/>
      <c r="O958" s="213"/>
      <c r="P958" s="213"/>
      <c r="Q958" s="213"/>
      <c r="R958" s="213"/>
      <c r="S958" s="213"/>
      <c r="T958" s="214"/>
      <c r="AT958" s="215" t="s">
        <v>158</v>
      </c>
      <c r="AU958" s="215" t="s">
        <v>82</v>
      </c>
      <c r="AV958" s="14" t="s">
        <v>82</v>
      </c>
      <c r="AW958" s="14" t="s">
        <v>33</v>
      </c>
      <c r="AX958" s="14" t="s">
        <v>72</v>
      </c>
      <c r="AY958" s="215" t="s">
        <v>138</v>
      </c>
    </row>
    <row r="959" spans="2:51" s="14" customFormat="1" x14ac:dyDescent="0.2">
      <c r="B959" s="205"/>
      <c r="C959" s="206"/>
      <c r="D959" s="188" t="s">
        <v>158</v>
      </c>
      <c r="E959" s="207" t="s">
        <v>19</v>
      </c>
      <c r="F959" s="208" t="s">
        <v>991</v>
      </c>
      <c r="G959" s="206"/>
      <c r="H959" s="209">
        <v>2.8</v>
      </c>
      <c r="I959" s="210"/>
      <c r="J959" s="206"/>
      <c r="K959" s="206"/>
      <c r="L959" s="211"/>
      <c r="M959" s="212"/>
      <c r="N959" s="213"/>
      <c r="O959" s="213"/>
      <c r="P959" s="213"/>
      <c r="Q959" s="213"/>
      <c r="R959" s="213"/>
      <c r="S959" s="213"/>
      <c r="T959" s="214"/>
      <c r="AT959" s="215" t="s">
        <v>158</v>
      </c>
      <c r="AU959" s="215" t="s">
        <v>82</v>
      </c>
      <c r="AV959" s="14" t="s">
        <v>82</v>
      </c>
      <c r="AW959" s="14" t="s">
        <v>33</v>
      </c>
      <c r="AX959" s="14" t="s">
        <v>72</v>
      </c>
      <c r="AY959" s="215" t="s">
        <v>138</v>
      </c>
    </row>
    <row r="960" spans="2:51" s="14" customFormat="1" x14ac:dyDescent="0.2">
      <c r="B960" s="205"/>
      <c r="C960" s="206"/>
      <c r="D960" s="188" t="s">
        <v>158</v>
      </c>
      <c r="E960" s="207" t="s">
        <v>19</v>
      </c>
      <c r="F960" s="208" t="s">
        <v>992</v>
      </c>
      <c r="G960" s="206"/>
      <c r="H960" s="209">
        <v>1.5</v>
      </c>
      <c r="I960" s="210"/>
      <c r="J960" s="206"/>
      <c r="K960" s="206"/>
      <c r="L960" s="211"/>
      <c r="M960" s="212"/>
      <c r="N960" s="213"/>
      <c r="O960" s="213"/>
      <c r="P960" s="213"/>
      <c r="Q960" s="213"/>
      <c r="R960" s="213"/>
      <c r="S960" s="213"/>
      <c r="T960" s="214"/>
      <c r="AT960" s="215" t="s">
        <v>158</v>
      </c>
      <c r="AU960" s="215" t="s">
        <v>82</v>
      </c>
      <c r="AV960" s="14" t="s">
        <v>82</v>
      </c>
      <c r="AW960" s="14" t="s">
        <v>33</v>
      </c>
      <c r="AX960" s="14" t="s">
        <v>72</v>
      </c>
      <c r="AY960" s="215" t="s">
        <v>138</v>
      </c>
    </row>
    <row r="961" spans="1:65" s="14" customFormat="1" x14ac:dyDescent="0.2">
      <c r="B961" s="205"/>
      <c r="C961" s="206"/>
      <c r="D961" s="188" t="s">
        <v>158</v>
      </c>
      <c r="E961" s="207" t="s">
        <v>19</v>
      </c>
      <c r="F961" s="208" t="s">
        <v>993</v>
      </c>
      <c r="G961" s="206"/>
      <c r="H961" s="209">
        <v>7.06</v>
      </c>
      <c r="I961" s="210"/>
      <c r="J961" s="206"/>
      <c r="K961" s="206"/>
      <c r="L961" s="211"/>
      <c r="M961" s="212"/>
      <c r="N961" s="213"/>
      <c r="O961" s="213"/>
      <c r="P961" s="213"/>
      <c r="Q961" s="213"/>
      <c r="R961" s="213"/>
      <c r="S961" s="213"/>
      <c r="T961" s="214"/>
      <c r="AT961" s="215" t="s">
        <v>158</v>
      </c>
      <c r="AU961" s="215" t="s">
        <v>82</v>
      </c>
      <c r="AV961" s="14" t="s">
        <v>82</v>
      </c>
      <c r="AW961" s="14" t="s">
        <v>33</v>
      </c>
      <c r="AX961" s="14" t="s">
        <v>72</v>
      </c>
      <c r="AY961" s="215" t="s">
        <v>138</v>
      </c>
    </row>
    <row r="962" spans="1:65" s="15" customFormat="1" x14ac:dyDescent="0.2">
      <c r="B962" s="216"/>
      <c r="C962" s="217"/>
      <c r="D962" s="188" t="s">
        <v>158</v>
      </c>
      <c r="E962" s="218" t="s">
        <v>19</v>
      </c>
      <c r="F962" s="219" t="s">
        <v>214</v>
      </c>
      <c r="G962" s="217"/>
      <c r="H962" s="220">
        <v>175.13000000000002</v>
      </c>
      <c r="I962" s="221"/>
      <c r="J962" s="217"/>
      <c r="K962" s="217"/>
      <c r="L962" s="222"/>
      <c r="M962" s="223"/>
      <c r="N962" s="224"/>
      <c r="O962" s="224"/>
      <c r="P962" s="224"/>
      <c r="Q962" s="224"/>
      <c r="R962" s="224"/>
      <c r="S962" s="224"/>
      <c r="T962" s="225"/>
      <c r="AT962" s="226" t="s">
        <v>158</v>
      </c>
      <c r="AU962" s="226" t="s">
        <v>82</v>
      </c>
      <c r="AV962" s="15" t="s">
        <v>146</v>
      </c>
      <c r="AW962" s="15" t="s">
        <v>33</v>
      </c>
      <c r="AX962" s="15" t="s">
        <v>80</v>
      </c>
      <c r="AY962" s="226" t="s">
        <v>138</v>
      </c>
    </row>
    <row r="963" spans="1:65" s="2" customFormat="1" ht="16.5" customHeight="1" x14ac:dyDescent="0.2">
      <c r="A963" s="36"/>
      <c r="B963" s="37"/>
      <c r="C963" s="227" t="s">
        <v>994</v>
      </c>
      <c r="D963" s="227" t="s">
        <v>302</v>
      </c>
      <c r="E963" s="228" t="s">
        <v>995</v>
      </c>
      <c r="F963" s="229" t="s">
        <v>996</v>
      </c>
      <c r="G963" s="230" t="s">
        <v>757</v>
      </c>
      <c r="H963" s="231">
        <v>183.887</v>
      </c>
      <c r="I963" s="232">
        <v>50</v>
      </c>
      <c r="J963" s="233">
        <f>ROUND(I963*H963,2)</f>
        <v>9194.35</v>
      </c>
      <c r="K963" s="229" t="s">
        <v>145</v>
      </c>
      <c r="L963" s="234"/>
      <c r="M963" s="235" t="s">
        <v>19</v>
      </c>
      <c r="N963" s="236" t="s">
        <v>43</v>
      </c>
      <c r="O963" s="66"/>
      <c r="P963" s="184">
        <f>O963*H963</f>
        <v>0</v>
      </c>
      <c r="Q963" s="184">
        <v>1.2E-4</v>
      </c>
      <c r="R963" s="184">
        <f>Q963*H963</f>
        <v>2.206644E-2</v>
      </c>
      <c r="S963" s="184">
        <v>0</v>
      </c>
      <c r="T963" s="185">
        <f>S963*H963</f>
        <v>0</v>
      </c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R963" s="186" t="s">
        <v>428</v>
      </c>
      <c r="AT963" s="186" t="s">
        <v>302</v>
      </c>
      <c r="AU963" s="186" t="s">
        <v>82</v>
      </c>
      <c r="AY963" s="19" t="s">
        <v>138</v>
      </c>
      <c r="BE963" s="187">
        <f>IF(N963="základní",J963,0)</f>
        <v>9194.35</v>
      </c>
      <c r="BF963" s="187">
        <f>IF(N963="snížená",J963,0)</f>
        <v>0</v>
      </c>
      <c r="BG963" s="187">
        <f>IF(N963="zákl. přenesená",J963,0)</f>
        <v>0</v>
      </c>
      <c r="BH963" s="187">
        <f>IF(N963="sníž. přenesená",J963,0)</f>
        <v>0</v>
      </c>
      <c r="BI963" s="187">
        <f>IF(N963="nulová",J963,0)</f>
        <v>0</v>
      </c>
      <c r="BJ963" s="19" t="s">
        <v>80</v>
      </c>
      <c r="BK963" s="187">
        <f>ROUND(I963*H963,2)</f>
        <v>9194.35</v>
      </c>
      <c r="BL963" s="19" t="s">
        <v>313</v>
      </c>
      <c r="BM963" s="186" t="s">
        <v>997</v>
      </c>
    </row>
    <row r="964" spans="1:65" s="2" customFormat="1" x14ac:dyDescent="0.2">
      <c r="A964" s="36"/>
      <c r="B964" s="37"/>
      <c r="C964" s="38"/>
      <c r="D964" s="188" t="s">
        <v>148</v>
      </c>
      <c r="E964" s="38"/>
      <c r="F964" s="189" t="s">
        <v>996</v>
      </c>
      <c r="G964" s="38"/>
      <c r="H964" s="38"/>
      <c r="I964" s="190"/>
      <c r="J964" s="38"/>
      <c r="K964" s="38"/>
      <c r="L964" s="41"/>
      <c r="M964" s="191"/>
      <c r="N964" s="192"/>
      <c r="O964" s="66"/>
      <c r="P964" s="66"/>
      <c r="Q964" s="66"/>
      <c r="R964" s="66"/>
      <c r="S964" s="66"/>
      <c r="T964" s="67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T964" s="19" t="s">
        <v>148</v>
      </c>
      <c r="AU964" s="19" t="s">
        <v>82</v>
      </c>
    </row>
    <row r="965" spans="1:65" s="14" customFormat="1" x14ac:dyDescent="0.2">
      <c r="B965" s="205"/>
      <c r="C965" s="206"/>
      <c r="D965" s="188" t="s">
        <v>158</v>
      </c>
      <c r="E965" s="206"/>
      <c r="F965" s="208" t="s">
        <v>998</v>
      </c>
      <c r="G965" s="206"/>
      <c r="H965" s="209">
        <v>183.887</v>
      </c>
      <c r="I965" s="210"/>
      <c r="J965" s="206"/>
      <c r="K965" s="206"/>
      <c r="L965" s="211"/>
      <c r="M965" s="212"/>
      <c r="N965" s="213"/>
      <c r="O965" s="213"/>
      <c r="P965" s="213"/>
      <c r="Q965" s="213"/>
      <c r="R965" s="213"/>
      <c r="S965" s="213"/>
      <c r="T965" s="214"/>
      <c r="AT965" s="215" t="s">
        <v>158</v>
      </c>
      <c r="AU965" s="215" t="s">
        <v>82</v>
      </c>
      <c r="AV965" s="14" t="s">
        <v>82</v>
      </c>
      <c r="AW965" s="14" t="s">
        <v>4</v>
      </c>
      <c r="AX965" s="14" t="s">
        <v>80</v>
      </c>
      <c r="AY965" s="215" t="s">
        <v>138</v>
      </c>
    </row>
    <row r="966" spans="1:65" s="2" customFormat="1" ht="24.15" customHeight="1" x14ac:dyDescent="0.2">
      <c r="A966" s="36"/>
      <c r="B966" s="37"/>
      <c r="C966" s="175" t="s">
        <v>999</v>
      </c>
      <c r="D966" s="175" t="s">
        <v>141</v>
      </c>
      <c r="E966" s="176" t="s">
        <v>1000</v>
      </c>
      <c r="F966" s="177" t="s">
        <v>1001</v>
      </c>
      <c r="G966" s="178" t="s">
        <v>372</v>
      </c>
      <c r="H966" s="179">
        <v>7.5250000000000004</v>
      </c>
      <c r="I966" s="180">
        <v>1320</v>
      </c>
      <c r="J966" s="181">
        <f>ROUND(I966*H966,2)</f>
        <v>9933</v>
      </c>
      <c r="K966" s="177" t="s">
        <v>145</v>
      </c>
      <c r="L966" s="41"/>
      <c r="M966" s="182" t="s">
        <v>19</v>
      </c>
      <c r="N966" s="183" t="s">
        <v>43</v>
      </c>
      <c r="O966" s="66"/>
      <c r="P966" s="184">
        <f>O966*H966</f>
        <v>0</v>
      </c>
      <c r="Q966" s="184">
        <v>0</v>
      </c>
      <c r="R966" s="184">
        <f>Q966*H966</f>
        <v>0</v>
      </c>
      <c r="S966" s="184">
        <v>0</v>
      </c>
      <c r="T966" s="185">
        <f>S966*H966</f>
        <v>0</v>
      </c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R966" s="186" t="s">
        <v>313</v>
      </c>
      <c r="AT966" s="186" t="s">
        <v>141</v>
      </c>
      <c r="AU966" s="186" t="s">
        <v>82</v>
      </c>
      <c r="AY966" s="19" t="s">
        <v>138</v>
      </c>
      <c r="BE966" s="187">
        <f>IF(N966="základní",J966,0)</f>
        <v>9933</v>
      </c>
      <c r="BF966" s="187">
        <f>IF(N966="snížená",J966,0)</f>
        <v>0</v>
      </c>
      <c r="BG966" s="187">
        <f>IF(N966="zákl. přenesená",J966,0)</f>
        <v>0</v>
      </c>
      <c r="BH966" s="187">
        <f>IF(N966="sníž. přenesená",J966,0)</f>
        <v>0</v>
      </c>
      <c r="BI966" s="187">
        <f>IF(N966="nulová",J966,0)</f>
        <v>0</v>
      </c>
      <c r="BJ966" s="19" t="s">
        <v>80</v>
      </c>
      <c r="BK966" s="187">
        <f>ROUND(I966*H966,2)</f>
        <v>9933</v>
      </c>
      <c r="BL966" s="19" t="s">
        <v>313</v>
      </c>
      <c r="BM966" s="186" t="s">
        <v>1002</v>
      </c>
    </row>
    <row r="967" spans="1:65" s="2" customFormat="1" ht="28.8" x14ac:dyDescent="0.2">
      <c r="A967" s="36"/>
      <c r="B967" s="37"/>
      <c r="C967" s="38"/>
      <c r="D967" s="188" t="s">
        <v>148</v>
      </c>
      <c r="E967" s="38"/>
      <c r="F967" s="189" t="s">
        <v>1003</v>
      </c>
      <c r="G967" s="38"/>
      <c r="H967" s="38"/>
      <c r="I967" s="190"/>
      <c r="J967" s="38"/>
      <c r="K967" s="38"/>
      <c r="L967" s="41"/>
      <c r="M967" s="191"/>
      <c r="N967" s="192"/>
      <c r="O967" s="66"/>
      <c r="P967" s="66"/>
      <c r="Q967" s="66"/>
      <c r="R967" s="66"/>
      <c r="S967" s="66"/>
      <c r="T967" s="67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T967" s="19" t="s">
        <v>148</v>
      </c>
      <c r="AU967" s="19" t="s">
        <v>82</v>
      </c>
    </row>
    <row r="968" spans="1:65" s="2" customFormat="1" x14ac:dyDescent="0.2">
      <c r="A968" s="36"/>
      <c r="B968" s="37"/>
      <c r="C968" s="38"/>
      <c r="D968" s="193" t="s">
        <v>150</v>
      </c>
      <c r="E968" s="38"/>
      <c r="F968" s="194" t="s">
        <v>1004</v>
      </c>
      <c r="G968" s="38"/>
      <c r="H968" s="38"/>
      <c r="I968" s="190"/>
      <c r="J968" s="38"/>
      <c r="K968" s="38"/>
      <c r="L968" s="41"/>
      <c r="M968" s="191"/>
      <c r="N968" s="192"/>
      <c r="O968" s="66"/>
      <c r="P968" s="66"/>
      <c r="Q968" s="66"/>
      <c r="R968" s="66"/>
      <c r="S968" s="66"/>
      <c r="T968" s="67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T968" s="19" t="s">
        <v>150</v>
      </c>
      <c r="AU968" s="19" t="s">
        <v>82</v>
      </c>
    </row>
    <row r="969" spans="1:65" s="12" customFormat="1" ht="22.8" customHeight="1" x14ac:dyDescent="0.25">
      <c r="B969" s="159"/>
      <c r="C969" s="160"/>
      <c r="D969" s="161" t="s">
        <v>71</v>
      </c>
      <c r="E969" s="173" t="s">
        <v>1005</v>
      </c>
      <c r="F969" s="173" t="s">
        <v>1006</v>
      </c>
      <c r="G969" s="160"/>
      <c r="H969" s="160"/>
      <c r="I969" s="163"/>
      <c r="J969" s="174">
        <f>BK969</f>
        <v>25672.02</v>
      </c>
      <c r="K969" s="160"/>
      <c r="L969" s="165"/>
      <c r="M969" s="166"/>
      <c r="N969" s="167"/>
      <c r="O969" s="167"/>
      <c r="P969" s="168">
        <f>SUM(P970:P1021)</f>
        <v>0</v>
      </c>
      <c r="Q969" s="167"/>
      <c r="R969" s="168">
        <f>SUM(R970:R1021)</f>
        <v>2.3290080000000001E-2</v>
      </c>
      <c r="S969" s="167"/>
      <c r="T969" s="169">
        <f>SUM(T970:T1021)</f>
        <v>0</v>
      </c>
      <c r="AR969" s="170" t="s">
        <v>82</v>
      </c>
      <c r="AT969" s="171" t="s">
        <v>71</v>
      </c>
      <c r="AU969" s="171" t="s">
        <v>80</v>
      </c>
      <c r="AY969" s="170" t="s">
        <v>138</v>
      </c>
      <c r="BK969" s="172">
        <f>SUM(BK970:BK1021)</f>
        <v>25672.02</v>
      </c>
    </row>
    <row r="970" spans="1:65" s="2" customFormat="1" ht="24.15" customHeight="1" x14ac:dyDescent="0.2">
      <c r="A970" s="36"/>
      <c r="B970" s="37"/>
      <c r="C970" s="175" t="s">
        <v>1007</v>
      </c>
      <c r="D970" s="175" t="s">
        <v>141</v>
      </c>
      <c r="E970" s="176" t="s">
        <v>1008</v>
      </c>
      <c r="F970" s="177" t="s">
        <v>1009</v>
      </c>
      <c r="G970" s="178" t="s">
        <v>154</v>
      </c>
      <c r="H970" s="179">
        <v>52.932000000000002</v>
      </c>
      <c r="I970" s="180">
        <v>100</v>
      </c>
      <c r="J970" s="181">
        <f>ROUND(I970*H970,2)</f>
        <v>5293.2</v>
      </c>
      <c r="K970" s="177" t="s">
        <v>145</v>
      </c>
      <c r="L970" s="41"/>
      <c r="M970" s="182" t="s">
        <v>19</v>
      </c>
      <c r="N970" s="183" t="s">
        <v>43</v>
      </c>
      <c r="O970" s="66"/>
      <c r="P970" s="184">
        <f>O970*H970</f>
        <v>0</v>
      </c>
      <c r="Q970" s="184">
        <v>6.0000000000000002E-5</v>
      </c>
      <c r="R970" s="184">
        <f>Q970*H970</f>
        <v>3.17592E-3</v>
      </c>
      <c r="S970" s="184">
        <v>0</v>
      </c>
      <c r="T970" s="185">
        <f>S970*H970</f>
        <v>0</v>
      </c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R970" s="186" t="s">
        <v>313</v>
      </c>
      <c r="AT970" s="186" t="s">
        <v>141</v>
      </c>
      <c r="AU970" s="186" t="s">
        <v>82</v>
      </c>
      <c r="AY970" s="19" t="s">
        <v>138</v>
      </c>
      <c r="BE970" s="187">
        <f>IF(N970="základní",J970,0)</f>
        <v>5293.2</v>
      </c>
      <c r="BF970" s="187">
        <f>IF(N970="snížená",J970,0)</f>
        <v>0</v>
      </c>
      <c r="BG970" s="187">
        <f>IF(N970="zákl. přenesená",J970,0)</f>
        <v>0</v>
      </c>
      <c r="BH970" s="187">
        <f>IF(N970="sníž. přenesená",J970,0)</f>
        <v>0</v>
      </c>
      <c r="BI970" s="187">
        <f>IF(N970="nulová",J970,0)</f>
        <v>0</v>
      </c>
      <c r="BJ970" s="19" t="s">
        <v>80</v>
      </c>
      <c r="BK970" s="187">
        <f>ROUND(I970*H970,2)</f>
        <v>5293.2</v>
      </c>
      <c r="BL970" s="19" t="s">
        <v>313</v>
      </c>
      <c r="BM970" s="186" t="s">
        <v>1010</v>
      </c>
    </row>
    <row r="971" spans="1:65" s="2" customFormat="1" x14ac:dyDescent="0.2">
      <c r="A971" s="36"/>
      <c r="B971" s="37"/>
      <c r="C971" s="38"/>
      <c r="D971" s="188" t="s">
        <v>148</v>
      </c>
      <c r="E971" s="38"/>
      <c r="F971" s="189" t="s">
        <v>1011</v>
      </c>
      <c r="G971" s="38"/>
      <c r="H971" s="38"/>
      <c r="I971" s="190"/>
      <c r="J971" s="38"/>
      <c r="K971" s="38"/>
      <c r="L971" s="41"/>
      <c r="M971" s="191"/>
      <c r="N971" s="192"/>
      <c r="O971" s="66"/>
      <c r="P971" s="66"/>
      <c r="Q971" s="66"/>
      <c r="R971" s="66"/>
      <c r="S971" s="66"/>
      <c r="T971" s="67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T971" s="19" t="s">
        <v>148</v>
      </c>
      <c r="AU971" s="19" t="s">
        <v>82</v>
      </c>
    </row>
    <row r="972" spans="1:65" s="2" customFormat="1" x14ac:dyDescent="0.2">
      <c r="A972" s="36"/>
      <c r="B972" s="37"/>
      <c r="C972" s="38"/>
      <c r="D972" s="193" t="s">
        <v>150</v>
      </c>
      <c r="E972" s="38"/>
      <c r="F972" s="194" t="s">
        <v>1012</v>
      </c>
      <c r="G972" s="38"/>
      <c r="H972" s="38"/>
      <c r="I972" s="190"/>
      <c r="J972" s="38"/>
      <c r="K972" s="38"/>
      <c r="L972" s="41"/>
      <c r="M972" s="191"/>
      <c r="N972" s="192"/>
      <c r="O972" s="66"/>
      <c r="P972" s="66"/>
      <c r="Q972" s="66"/>
      <c r="R972" s="66"/>
      <c r="S972" s="66"/>
      <c r="T972" s="67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T972" s="19" t="s">
        <v>150</v>
      </c>
      <c r="AU972" s="19" t="s">
        <v>82</v>
      </c>
    </row>
    <row r="973" spans="1:65" s="13" customFormat="1" x14ac:dyDescent="0.2">
      <c r="B973" s="195"/>
      <c r="C973" s="196"/>
      <c r="D973" s="188" t="s">
        <v>158</v>
      </c>
      <c r="E973" s="197" t="s">
        <v>19</v>
      </c>
      <c r="F973" s="198" t="s">
        <v>1013</v>
      </c>
      <c r="G973" s="196"/>
      <c r="H973" s="197" t="s">
        <v>19</v>
      </c>
      <c r="I973" s="199"/>
      <c r="J973" s="196"/>
      <c r="K973" s="196"/>
      <c r="L973" s="200"/>
      <c r="M973" s="201"/>
      <c r="N973" s="202"/>
      <c r="O973" s="202"/>
      <c r="P973" s="202"/>
      <c r="Q973" s="202"/>
      <c r="R973" s="202"/>
      <c r="S973" s="202"/>
      <c r="T973" s="203"/>
      <c r="AT973" s="204" t="s">
        <v>158</v>
      </c>
      <c r="AU973" s="204" t="s">
        <v>82</v>
      </c>
      <c r="AV973" s="13" t="s">
        <v>80</v>
      </c>
      <c r="AW973" s="13" t="s">
        <v>33</v>
      </c>
      <c r="AX973" s="13" t="s">
        <v>72</v>
      </c>
      <c r="AY973" s="204" t="s">
        <v>138</v>
      </c>
    </row>
    <row r="974" spans="1:65" s="13" customFormat="1" x14ac:dyDescent="0.2">
      <c r="B974" s="195"/>
      <c r="C974" s="196"/>
      <c r="D974" s="188" t="s">
        <v>158</v>
      </c>
      <c r="E974" s="197" t="s">
        <v>19</v>
      </c>
      <c r="F974" s="198" t="s">
        <v>435</v>
      </c>
      <c r="G974" s="196"/>
      <c r="H974" s="197" t="s">
        <v>19</v>
      </c>
      <c r="I974" s="199"/>
      <c r="J974" s="196"/>
      <c r="K974" s="196"/>
      <c r="L974" s="200"/>
      <c r="M974" s="201"/>
      <c r="N974" s="202"/>
      <c r="O974" s="202"/>
      <c r="P974" s="202"/>
      <c r="Q974" s="202"/>
      <c r="R974" s="202"/>
      <c r="S974" s="202"/>
      <c r="T974" s="203"/>
      <c r="AT974" s="204" t="s">
        <v>158</v>
      </c>
      <c r="AU974" s="204" t="s">
        <v>82</v>
      </c>
      <c r="AV974" s="13" t="s">
        <v>80</v>
      </c>
      <c r="AW974" s="13" t="s">
        <v>33</v>
      </c>
      <c r="AX974" s="13" t="s">
        <v>72</v>
      </c>
      <c r="AY974" s="204" t="s">
        <v>138</v>
      </c>
    </row>
    <row r="975" spans="1:65" s="14" customFormat="1" x14ac:dyDescent="0.2">
      <c r="B975" s="205"/>
      <c r="C975" s="206"/>
      <c r="D975" s="188" t="s">
        <v>158</v>
      </c>
      <c r="E975" s="207" t="s">
        <v>19</v>
      </c>
      <c r="F975" s="208" t="s">
        <v>1014</v>
      </c>
      <c r="G975" s="206"/>
      <c r="H975" s="209">
        <v>3.7919999999999998</v>
      </c>
      <c r="I975" s="210"/>
      <c r="J975" s="206"/>
      <c r="K975" s="206"/>
      <c r="L975" s="211"/>
      <c r="M975" s="212"/>
      <c r="N975" s="213"/>
      <c r="O975" s="213"/>
      <c r="P975" s="213"/>
      <c r="Q975" s="213"/>
      <c r="R975" s="213"/>
      <c r="S975" s="213"/>
      <c r="T975" s="214"/>
      <c r="AT975" s="215" t="s">
        <v>158</v>
      </c>
      <c r="AU975" s="215" t="s">
        <v>82</v>
      </c>
      <c r="AV975" s="14" t="s">
        <v>82</v>
      </c>
      <c r="AW975" s="14" t="s">
        <v>33</v>
      </c>
      <c r="AX975" s="14" t="s">
        <v>72</v>
      </c>
      <c r="AY975" s="215" t="s">
        <v>138</v>
      </c>
    </row>
    <row r="976" spans="1:65" s="14" customFormat="1" x14ac:dyDescent="0.2">
      <c r="B976" s="205"/>
      <c r="C976" s="206"/>
      <c r="D976" s="188" t="s">
        <v>158</v>
      </c>
      <c r="E976" s="207" t="s">
        <v>19</v>
      </c>
      <c r="F976" s="208" t="s">
        <v>1015</v>
      </c>
      <c r="G976" s="206"/>
      <c r="H976" s="209">
        <v>0.94799999999999995</v>
      </c>
      <c r="I976" s="210"/>
      <c r="J976" s="206"/>
      <c r="K976" s="206"/>
      <c r="L976" s="211"/>
      <c r="M976" s="212"/>
      <c r="N976" s="213"/>
      <c r="O976" s="213"/>
      <c r="P976" s="213"/>
      <c r="Q976" s="213"/>
      <c r="R976" s="213"/>
      <c r="S976" s="213"/>
      <c r="T976" s="214"/>
      <c r="AT976" s="215" t="s">
        <v>158</v>
      </c>
      <c r="AU976" s="215" t="s">
        <v>82</v>
      </c>
      <c r="AV976" s="14" t="s">
        <v>82</v>
      </c>
      <c r="AW976" s="14" t="s">
        <v>33</v>
      </c>
      <c r="AX976" s="14" t="s">
        <v>72</v>
      </c>
      <c r="AY976" s="215" t="s">
        <v>138</v>
      </c>
    </row>
    <row r="977" spans="2:51" s="14" customFormat="1" x14ac:dyDescent="0.2">
      <c r="B977" s="205"/>
      <c r="C977" s="206"/>
      <c r="D977" s="188" t="s">
        <v>158</v>
      </c>
      <c r="E977" s="207" t="s">
        <v>19</v>
      </c>
      <c r="F977" s="208" t="s">
        <v>1016</v>
      </c>
      <c r="G977" s="206"/>
      <c r="H977" s="209">
        <v>1.008</v>
      </c>
      <c r="I977" s="210"/>
      <c r="J977" s="206"/>
      <c r="K977" s="206"/>
      <c r="L977" s="211"/>
      <c r="M977" s="212"/>
      <c r="N977" s="213"/>
      <c r="O977" s="213"/>
      <c r="P977" s="213"/>
      <c r="Q977" s="213"/>
      <c r="R977" s="213"/>
      <c r="S977" s="213"/>
      <c r="T977" s="214"/>
      <c r="AT977" s="215" t="s">
        <v>158</v>
      </c>
      <c r="AU977" s="215" t="s">
        <v>82</v>
      </c>
      <c r="AV977" s="14" t="s">
        <v>82</v>
      </c>
      <c r="AW977" s="14" t="s">
        <v>33</v>
      </c>
      <c r="AX977" s="14" t="s">
        <v>72</v>
      </c>
      <c r="AY977" s="215" t="s">
        <v>138</v>
      </c>
    </row>
    <row r="978" spans="2:51" s="14" customFormat="1" x14ac:dyDescent="0.2">
      <c r="B978" s="205"/>
      <c r="C978" s="206"/>
      <c r="D978" s="188" t="s">
        <v>158</v>
      </c>
      <c r="E978" s="207" t="s">
        <v>19</v>
      </c>
      <c r="F978" s="208" t="s">
        <v>1017</v>
      </c>
      <c r="G978" s="206"/>
      <c r="H978" s="209">
        <v>0.94799999999999995</v>
      </c>
      <c r="I978" s="210"/>
      <c r="J978" s="206"/>
      <c r="K978" s="206"/>
      <c r="L978" s="211"/>
      <c r="M978" s="212"/>
      <c r="N978" s="213"/>
      <c r="O978" s="213"/>
      <c r="P978" s="213"/>
      <c r="Q978" s="213"/>
      <c r="R978" s="213"/>
      <c r="S978" s="213"/>
      <c r="T978" s="214"/>
      <c r="AT978" s="215" t="s">
        <v>158</v>
      </c>
      <c r="AU978" s="215" t="s">
        <v>82</v>
      </c>
      <c r="AV978" s="14" t="s">
        <v>82</v>
      </c>
      <c r="AW978" s="14" t="s">
        <v>33</v>
      </c>
      <c r="AX978" s="14" t="s">
        <v>72</v>
      </c>
      <c r="AY978" s="215" t="s">
        <v>138</v>
      </c>
    </row>
    <row r="979" spans="2:51" s="14" customFormat="1" x14ac:dyDescent="0.2">
      <c r="B979" s="205"/>
      <c r="C979" s="206"/>
      <c r="D979" s="188" t="s">
        <v>158</v>
      </c>
      <c r="E979" s="207" t="s">
        <v>19</v>
      </c>
      <c r="F979" s="208" t="s">
        <v>1018</v>
      </c>
      <c r="G979" s="206"/>
      <c r="H979" s="209">
        <v>4.9400000000000004</v>
      </c>
      <c r="I979" s="210"/>
      <c r="J979" s="206"/>
      <c r="K979" s="206"/>
      <c r="L979" s="211"/>
      <c r="M979" s="212"/>
      <c r="N979" s="213"/>
      <c r="O979" s="213"/>
      <c r="P979" s="213"/>
      <c r="Q979" s="213"/>
      <c r="R979" s="213"/>
      <c r="S979" s="213"/>
      <c r="T979" s="214"/>
      <c r="AT979" s="215" t="s">
        <v>158</v>
      </c>
      <c r="AU979" s="215" t="s">
        <v>82</v>
      </c>
      <c r="AV979" s="14" t="s">
        <v>82</v>
      </c>
      <c r="AW979" s="14" t="s">
        <v>33</v>
      </c>
      <c r="AX979" s="14" t="s">
        <v>72</v>
      </c>
      <c r="AY979" s="215" t="s">
        <v>138</v>
      </c>
    </row>
    <row r="980" spans="2:51" s="14" customFormat="1" x14ac:dyDescent="0.2">
      <c r="B980" s="205"/>
      <c r="C980" s="206"/>
      <c r="D980" s="188" t="s">
        <v>158</v>
      </c>
      <c r="E980" s="207" t="s">
        <v>19</v>
      </c>
      <c r="F980" s="208" t="s">
        <v>1019</v>
      </c>
      <c r="G980" s="206"/>
      <c r="H980" s="209">
        <v>2.964</v>
      </c>
      <c r="I980" s="210"/>
      <c r="J980" s="206"/>
      <c r="K980" s="206"/>
      <c r="L980" s="211"/>
      <c r="M980" s="212"/>
      <c r="N980" s="213"/>
      <c r="O980" s="213"/>
      <c r="P980" s="213"/>
      <c r="Q980" s="213"/>
      <c r="R980" s="213"/>
      <c r="S980" s="213"/>
      <c r="T980" s="214"/>
      <c r="AT980" s="215" t="s">
        <v>158</v>
      </c>
      <c r="AU980" s="215" t="s">
        <v>82</v>
      </c>
      <c r="AV980" s="14" t="s">
        <v>82</v>
      </c>
      <c r="AW980" s="14" t="s">
        <v>33</v>
      </c>
      <c r="AX980" s="14" t="s">
        <v>72</v>
      </c>
      <c r="AY980" s="215" t="s">
        <v>138</v>
      </c>
    </row>
    <row r="981" spans="2:51" s="14" customFormat="1" x14ac:dyDescent="0.2">
      <c r="B981" s="205"/>
      <c r="C981" s="206"/>
      <c r="D981" s="188" t="s">
        <v>158</v>
      </c>
      <c r="E981" s="207" t="s">
        <v>19</v>
      </c>
      <c r="F981" s="208" t="s">
        <v>1020</v>
      </c>
      <c r="G981" s="206"/>
      <c r="H981" s="209">
        <v>2.016</v>
      </c>
      <c r="I981" s="210"/>
      <c r="J981" s="206"/>
      <c r="K981" s="206"/>
      <c r="L981" s="211"/>
      <c r="M981" s="212"/>
      <c r="N981" s="213"/>
      <c r="O981" s="213"/>
      <c r="P981" s="213"/>
      <c r="Q981" s="213"/>
      <c r="R981" s="213"/>
      <c r="S981" s="213"/>
      <c r="T981" s="214"/>
      <c r="AT981" s="215" t="s">
        <v>158</v>
      </c>
      <c r="AU981" s="215" t="s">
        <v>82</v>
      </c>
      <c r="AV981" s="14" t="s">
        <v>82</v>
      </c>
      <c r="AW981" s="14" t="s">
        <v>33</v>
      </c>
      <c r="AX981" s="14" t="s">
        <v>72</v>
      </c>
      <c r="AY981" s="215" t="s">
        <v>138</v>
      </c>
    </row>
    <row r="982" spans="2:51" s="14" customFormat="1" x14ac:dyDescent="0.2">
      <c r="B982" s="205"/>
      <c r="C982" s="206"/>
      <c r="D982" s="188" t="s">
        <v>158</v>
      </c>
      <c r="E982" s="207" t="s">
        <v>19</v>
      </c>
      <c r="F982" s="208" t="s">
        <v>1021</v>
      </c>
      <c r="G982" s="206"/>
      <c r="H982" s="209">
        <v>0.98799999999999999</v>
      </c>
      <c r="I982" s="210"/>
      <c r="J982" s="206"/>
      <c r="K982" s="206"/>
      <c r="L982" s="211"/>
      <c r="M982" s="212"/>
      <c r="N982" s="213"/>
      <c r="O982" s="213"/>
      <c r="P982" s="213"/>
      <c r="Q982" s="213"/>
      <c r="R982" s="213"/>
      <c r="S982" s="213"/>
      <c r="T982" s="214"/>
      <c r="AT982" s="215" t="s">
        <v>158</v>
      </c>
      <c r="AU982" s="215" t="s">
        <v>82</v>
      </c>
      <c r="AV982" s="14" t="s">
        <v>82</v>
      </c>
      <c r="AW982" s="14" t="s">
        <v>33</v>
      </c>
      <c r="AX982" s="14" t="s">
        <v>72</v>
      </c>
      <c r="AY982" s="215" t="s">
        <v>138</v>
      </c>
    </row>
    <row r="983" spans="2:51" s="13" customFormat="1" x14ac:dyDescent="0.2">
      <c r="B983" s="195"/>
      <c r="C983" s="196"/>
      <c r="D983" s="188" t="s">
        <v>158</v>
      </c>
      <c r="E983" s="197" t="s">
        <v>19</v>
      </c>
      <c r="F983" s="198" t="s">
        <v>299</v>
      </c>
      <c r="G983" s="196"/>
      <c r="H983" s="197" t="s">
        <v>19</v>
      </c>
      <c r="I983" s="199"/>
      <c r="J983" s="196"/>
      <c r="K983" s="196"/>
      <c r="L983" s="200"/>
      <c r="M983" s="201"/>
      <c r="N983" s="202"/>
      <c r="O983" s="202"/>
      <c r="P983" s="202"/>
      <c r="Q983" s="202"/>
      <c r="R983" s="202"/>
      <c r="S983" s="202"/>
      <c r="T983" s="203"/>
      <c r="AT983" s="204" t="s">
        <v>158</v>
      </c>
      <c r="AU983" s="204" t="s">
        <v>82</v>
      </c>
      <c r="AV983" s="13" t="s">
        <v>80</v>
      </c>
      <c r="AW983" s="13" t="s">
        <v>33</v>
      </c>
      <c r="AX983" s="13" t="s">
        <v>72</v>
      </c>
      <c r="AY983" s="204" t="s">
        <v>138</v>
      </c>
    </row>
    <row r="984" spans="2:51" s="14" customFormat="1" x14ac:dyDescent="0.2">
      <c r="B984" s="205"/>
      <c r="C984" s="206"/>
      <c r="D984" s="188" t="s">
        <v>158</v>
      </c>
      <c r="E984" s="207" t="s">
        <v>19</v>
      </c>
      <c r="F984" s="208" t="s">
        <v>1022</v>
      </c>
      <c r="G984" s="206"/>
      <c r="H984" s="209">
        <v>6.6360000000000001</v>
      </c>
      <c r="I984" s="210"/>
      <c r="J984" s="206"/>
      <c r="K984" s="206"/>
      <c r="L984" s="211"/>
      <c r="M984" s="212"/>
      <c r="N984" s="213"/>
      <c r="O984" s="213"/>
      <c r="P984" s="213"/>
      <c r="Q984" s="213"/>
      <c r="R984" s="213"/>
      <c r="S984" s="213"/>
      <c r="T984" s="214"/>
      <c r="AT984" s="215" t="s">
        <v>158</v>
      </c>
      <c r="AU984" s="215" t="s">
        <v>82</v>
      </c>
      <c r="AV984" s="14" t="s">
        <v>82</v>
      </c>
      <c r="AW984" s="14" t="s">
        <v>33</v>
      </c>
      <c r="AX984" s="14" t="s">
        <v>72</v>
      </c>
      <c r="AY984" s="215" t="s">
        <v>138</v>
      </c>
    </row>
    <row r="985" spans="2:51" s="14" customFormat="1" x14ac:dyDescent="0.2">
      <c r="B985" s="205"/>
      <c r="C985" s="206"/>
      <c r="D985" s="188" t="s">
        <v>158</v>
      </c>
      <c r="E985" s="207" t="s">
        <v>19</v>
      </c>
      <c r="F985" s="208" t="s">
        <v>1023</v>
      </c>
      <c r="G985" s="206"/>
      <c r="H985" s="209">
        <v>5.6879999999999997</v>
      </c>
      <c r="I985" s="210"/>
      <c r="J985" s="206"/>
      <c r="K985" s="206"/>
      <c r="L985" s="211"/>
      <c r="M985" s="212"/>
      <c r="N985" s="213"/>
      <c r="O985" s="213"/>
      <c r="P985" s="213"/>
      <c r="Q985" s="213"/>
      <c r="R985" s="213"/>
      <c r="S985" s="213"/>
      <c r="T985" s="214"/>
      <c r="AT985" s="215" t="s">
        <v>158</v>
      </c>
      <c r="AU985" s="215" t="s">
        <v>82</v>
      </c>
      <c r="AV985" s="14" t="s">
        <v>82</v>
      </c>
      <c r="AW985" s="14" t="s">
        <v>33</v>
      </c>
      <c r="AX985" s="14" t="s">
        <v>72</v>
      </c>
      <c r="AY985" s="215" t="s">
        <v>138</v>
      </c>
    </row>
    <row r="986" spans="2:51" s="14" customFormat="1" x14ac:dyDescent="0.2">
      <c r="B986" s="205"/>
      <c r="C986" s="206"/>
      <c r="D986" s="188" t="s">
        <v>158</v>
      </c>
      <c r="E986" s="207" t="s">
        <v>19</v>
      </c>
      <c r="F986" s="208" t="s">
        <v>1024</v>
      </c>
      <c r="G986" s="206"/>
      <c r="H986" s="209">
        <v>1.8959999999999999</v>
      </c>
      <c r="I986" s="210"/>
      <c r="J986" s="206"/>
      <c r="K986" s="206"/>
      <c r="L986" s="211"/>
      <c r="M986" s="212"/>
      <c r="N986" s="213"/>
      <c r="O986" s="213"/>
      <c r="P986" s="213"/>
      <c r="Q986" s="213"/>
      <c r="R986" s="213"/>
      <c r="S986" s="213"/>
      <c r="T986" s="214"/>
      <c r="AT986" s="215" t="s">
        <v>158</v>
      </c>
      <c r="AU986" s="215" t="s">
        <v>82</v>
      </c>
      <c r="AV986" s="14" t="s">
        <v>82</v>
      </c>
      <c r="AW986" s="14" t="s">
        <v>33</v>
      </c>
      <c r="AX986" s="14" t="s">
        <v>72</v>
      </c>
      <c r="AY986" s="215" t="s">
        <v>138</v>
      </c>
    </row>
    <row r="987" spans="2:51" s="14" customFormat="1" x14ac:dyDescent="0.2">
      <c r="B987" s="205"/>
      <c r="C987" s="206"/>
      <c r="D987" s="188" t="s">
        <v>158</v>
      </c>
      <c r="E987" s="207" t="s">
        <v>19</v>
      </c>
      <c r="F987" s="208" t="s">
        <v>1025</v>
      </c>
      <c r="G987" s="206"/>
      <c r="H987" s="209">
        <v>1.048</v>
      </c>
      <c r="I987" s="210"/>
      <c r="J987" s="206"/>
      <c r="K987" s="206"/>
      <c r="L987" s="211"/>
      <c r="M987" s="212"/>
      <c r="N987" s="213"/>
      <c r="O987" s="213"/>
      <c r="P987" s="213"/>
      <c r="Q987" s="213"/>
      <c r="R987" s="213"/>
      <c r="S987" s="213"/>
      <c r="T987" s="214"/>
      <c r="AT987" s="215" t="s">
        <v>158</v>
      </c>
      <c r="AU987" s="215" t="s">
        <v>82</v>
      </c>
      <c r="AV987" s="14" t="s">
        <v>82</v>
      </c>
      <c r="AW987" s="14" t="s">
        <v>33</v>
      </c>
      <c r="AX987" s="14" t="s">
        <v>72</v>
      </c>
      <c r="AY987" s="215" t="s">
        <v>138</v>
      </c>
    </row>
    <row r="988" spans="2:51" s="14" customFormat="1" x14ac:dyDescent="0.2">
      <c r="B988" s="205"/>
      <c r="C988" s="206"/>
      <c r="D988" s="188" t="s">
        <v>158</v>
      </c>
      <c r="E988" s="207" t="s">
        <v>19</v>
      </c>
      <c r="F988" s="208" t="s">
        <v>1026</v>
      </c>
      <c r="G988" s="206"/>
      <c r="H988" s="209">
        <v>8.8919999999999995</v>
      </c>
      <c r="I988" s="210"/>
      <c r="J988" s="206"/>
      <c r="K988" s="206"/>
      <c r="L988" s="211"/>
      <c r="M988" s="212"/>
      <c r="N988" s="213"/>
      <c r="O988" s="213"/>
      <c r="P988" s="213"/>
      <c r="Q988" s="213"/>
      <c r="R988" s="213"/>
      <c r="S988" s="213"/>
      <c r="T988" s="214"/>
      <c r="AT988" s="215" t="s">
        <v>158</v>
      </c>
      <c r="AU988" s="215" t="s">
        <v>82</v>
      </c>
      <c r="AV988" s="14" t="s">
        <v>82</v>
      </c>
      <c r="AW988" s="14" t="s">
        <v>33</v>
      </c>
      <c r="AX988" s="14" t="s">
        <v>72</v>
      </c>
      <c r="AY988" s="215" t="s">
        <v>138</v>
      </c>
    </row>
    <row r="989" spans="2:51" s="14" customFormat="1" x14ac:dyDescent="0.2">
      <c r="B989" s="205"/>
      <c r="C989" s="206"/>
      <c r="D989" s="188" t="s">
        <v>158</v>
      </c>
      <c r="E989" s="207" t="s">
        <v>19</v>
      </c>
      <c r="F989" s="208" t="s">
        <v>1027</v>
      </c>
      <c r="G989" s="206"/>
      <c r="H989" s="209">
        <v>3.024</v>
      </c>
      <c r="I989" s="210"/>
      <c r="J989" s="206"/>
      <c r="K989" s="206"/>
      <c r="L989" s="211"/>
      <c r="M989" s="212"/>
      <c r="N989" s="213"/>
      <c r="O989" s="213"/>
      <c r="P989" s="213"/>
      <c r="Q989" s="213"/>
      <c r="R989" s="213"/>
      <c r="S989" s="213"/>
      <c r="T989" s="214"/>
      <c r="AT989" s="215" t="s">
        <v>158</v>
      </c>
      <c r="AU989" s="215" t="s">
        <v>82</v>
      </c>
      <c r="AV989" s="14" t="s">
        <v>82</v>
      </c>
      <c r="AW989" s="14" t="s">
        <v>33</v>
      </c>
      <c r="AX989" s="14" t="s">
        <v>72</v>
      </c>
      <c r="AY989" s="215" t="s">
        <v>138</v>
      </c>
    </row>
    <row r="990" spans="2:51" s="14" customFormat="1" x14ac:dyDescent="0.2">
      <c r="B990" s="205"/>
      <c r="C990" s="206"/>
      <c r="D990" s="188" t="s">
        <v>158</v>
      </c>
      <c r="E990" s="207" t="s">
        <v>19</v>
      </c>
      <c r="F990" s="208" t="s">
        <v>1028</v>
      </c>
      <c r="G990" s="206"/>
      <c r="H990" s="209">
        <v>6.048</v>
      </c>
      <c r="I990" s="210"/>
      <c r="J990" s="206"/>
      <c r="K990" s="206"/>
      <c r="L990" s="211"/>
      <c r="M990" s="212"/>
      <c r="N990" s="213"/>
      <c r="O990" s="213"/>
      <c r="P990" s="213"/>
      <c r="Q990" s="213"/>
      <c r="R990" s="213"/>
      <c r="S990" s="213"/>
      <c r="T990" s="214"/>
      <c r="AT990" s="215" t="s">
        <v>158</v>
      </c>
      <c r="AU990" s="215" t="s">
        <v>82</v>
      </c>
      <c r="AV990" s="14" t="s">
        <v>82</v>
      </c>
      <c r="AW990" s="14" t="s">
        <v>33</v>
      </c>
      <c r="AX990" s="14" t="s">
        <v>72</v>
      </c>
      <c r="AY990" s="215" t="s">
        <v>138</v>
      </c>
    </row>
    <row r="991" spans="2:51" s="14" customFormat="1" x14ac:dyDescent="0.2">
      <c r="B991" s="205"/>
      <c r="C991" s="206"/>
      <c r="D991" s="188" t="s">
        <v>158</v>
      </c>
      <c r="E991" s="207" t="s">
        <v>19</v>
      </c>
      <c r="F991" s="208" t="s">
        <v>1029</v>
      </c>
      <c r="G991" s="206"/>
      <c r="H991" s="209">
        <v>2.0960000000000001</v>
      </c>
      <c r="I991" s="210"/>
      <c r="J991" s="206"/>
      <c r="K991" s="206"/>
      <c r="L991" s="211"/>
      <c r="M991" s="212"/>
      <c r="N991" s="213"/>
      <c r="O991" s="213"/>
      <c r="P991" s="213"/>
      <c r="Q991" s="213"/>
      <c r="R991" s="213"/>
      <c r="S991" s="213"/>
      <c r="T991" s="214"/>
      <c r="AT991" s="215" t="s">
        <v>158</v>
      </c>
      <c r="AU991" s="215" t="s">
        <v>82</v>
      </c>
      <c r="AV991" s="14" t="s">
        <v>82</v>
      </c>
      <c r="AW991" s="14" t="s">
        <v>33</v>
      </c>
      <c r="AX991" s="14" t="s">
        <v>72</v>
      </c>
      <c r="AY991" s="215" t="s">
        <v>138</v>
      </c>
    </row>
    <row r="992" spans="2:51" s="15" customFormat="1" x14ac:dyDescent="0.2">
      <c r="B992" s="216"/>
      <c r="C992" s="217"/>
      <c r="D992" s="188" t="s">
        <v>158</v>
      </c>
      <c r="E992" s="218" t="s">
        <v>19</v>
      </c>
      <c r="F992" s="219" t="s">
        <v>214</v>
      </c>
      <c r="G992" s="217"/>
      <c r="H992" s="220">
        <v>52.932000000000002</v>
      </c>
      <c r="I992" s="221"/>
      <c r="J992" s="217"/>
      <c r="K992" s="217"/>
      <c r="L992" s="222"/>
      <c r="M992" s="223"/>
      <c r="N992" s="224"/>
      <c r="O992" s="224"/>
      <c r="P992" s="224"/>
      <c r="Q992" s="224"/>
      <c r="R992" s="224"/>
      <c r="S992" s="224"/>
      <c r="T992" s="225"/>
      <c r="AT992" s="226" t="s">
        <v>158</v>
      </c>
      <c r="AU992" s="226" t="s">
        <v>82</v>
      </c>
      <c r="AV992" s="15" t="s">
        <v>146</v>
      </c>
      <c r="AW992" s="15" t="s">
        <v>33</v>
      </c>
      <c r="AX992" s="15" t="s">
        <v>80</v>
      </c>
      <c r="AY992" s="226" t="s">
        <v>138</v>
      </c>
    </row>
    <row r="993" spans="1:65" s="2" customFormat="1" ht="24.15" customHeight="1" x14ac:dyDescent="0.2">
      <c r="A993" s="36"/>
      <c r="B993" s="37"/>
      <c r="C993" s="175" t="s">
        <v>1030</v>
      </c>
      <c r="D993" s="175" t="s">
        <v>141</v>
      </c>
      <c r="E993" s="176" t="s">
        <v>1031</v>
      </c>
      <c r="F993" s="177" t="s">
        <v>1032</v>
      </c>
      <c r="G993" s="178" t="s">
        <v>154</v>
      </c>
      <c r="H993" s="179">
        <v>52.932000000000002</v>
      </c>
      <c r="I993" s="180">
        <v>130</v>
      </c>
      <c r="J993" s="181">
        <f>ROUND(I993*H993,2)</f>
        <v>6881.16</v>
      </c>
      <c r="K993" s="177" t="s">
        <v>145</v>
      </c>
      <c r="L993" s="41"/>
      <c r="M993" s="182" t="s">
        <v>19</v>
      </c>
      <c r="N993" s="183" t="s">
        <v>43</v>
      </c>
      <c r="O993" s="66"/>
      <c r="P993" s="184">
        <f>O993*H993</f>
        <v>0</v>
      </c>
      <c r="Q993" s="184">
        <v>1.3999999999999999E-4</v>
      </c>
      <c r="R993" s="184">
        <f>Q993*H993</f>
        <v>7.4104799999999997E-3</v>
      </c>
      <c r="S993" s="184">
        <v>0</v>
      </c>
      <c r="T993" s="185">
        <f>S993*H993</f>
        <v>0</v>
      </c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  <c r="AE993" s="36"/>
      <c r="AR993" s="186" t="s">
        <v>313</v>
      </c>
      <c r="AT993" s="186" t="s">
        <v>141</v>
      </c>
      <c r="AU993" s="186" t="s">
        <v>82</v>
      </c>
      <c r="AY993" s="19" t="s">
        <v>138</v>
      </c>
      <c r="BE993" s="187">
        <f>IF(N993="základní",J993,0)</f>
        <v>6881.16</v>
      </c>
      <c r="BF993" s="187">
        <f>IF(N993="snížená",J993,0)</f>
        <v>0</v>
      </c>
      <c r="BG993" s="187">
        <f>IF(N993="zákl. přenesená",J993,0)</f>
        <v>0</v>
      </c>
      <c r="BH993" s="187">
        <f>IF(N993="sníž. přenesená",J993,0)</f>
        <v>0</v>
      </c>
      <c r="BI993" s="187">
        <f>IF(N993="nulová",J993,0)</f>
        <v>0</v>
      </c>
      <c r="BJ993" s="19" t="s">
        <v>80</v>
      </c>
      <c r="BK993" s="187">
        <f>ROUND(I993*H993,2)</f>
        <v>6881.16</v>
      </c>
      <c r="BL993" s="19" t="s">
        <v>313</v>
      </c>
      <c r="BM993" s="186" t="s">
        <v>1033</v>
      </c>
    </row>
    <row r="994" spans="1:65" s="2" customFormat="1" ht="19.2" x14ac:dyDescent="0.2">
      <c r="A994" s="36"/>
      <c r="B994" s="37"/>
      <c r="C994" s="38"/>
      <c r="D994" s="188" t="s">
        <v>148</v>
      </c>
      <c r="E994" s="38"/>
      <c r="F994" s="189" t="s">
        <v>1034</v>
      </c>
      <c r="G994" s="38"/>
      <c r="H994" s="38"/>
      <c r="I994" s="190"/>
      <c r="J994" s="38"/>
      <c r="K994" s="38"/>
      <c r="L994" s="41"/>
      <c r="M994" s="191"/>
      <c r="N994" s="192"/>
      <c r="O994" s="66"/>
      <c r="P994" s="66"/>
      <c r="Q994" s="66"/>
      <c r="R994" s="66"/>
      <c r="S994" s="66"/>
      <c r="T994" s="67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  <c r="AE994" s="36"/>
      <c r="AT994" s="19" t="s">
        <v>148</v>
      </c>
      <c r="AU994" s="19" t="s">
        <v>82</v>
      </c>
    </row>
    <row r="995" spans="1:65" s="2" customFormat="1" x14ac:dyDescent="0.2">
      <c r="A995" s="36"/>
      <c r="B995" s="37"/>
      <c r="C995" s="38"/>
      <c r="D995" s="193" t="s">
        <v>150</v>
      </c>
      <c r="E995" s="38"/>
      <c r="F995" s="194" t="s">
        <v>1035</v>
      </c>
      <c r="G995" s="38"/>
      <c r="H995" s="38"/>
      <c r="I995" s="190"/>
      <c r="J995" s="38"/>
      <c r="K995" s="38"/>
      <c r="L995" s="41"/>
      <c r="M995" s="191"/>
      <c r="N995" s="192"/>
      <c r="O995" s="66"/>
      <c r="P995" s="66"/>
      <c r="Q995" s="66"/>
      <c r="R995" s="66"/>
      <c r="S995" s="66"/>
      <c r="T995" s="67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  <c r="AE995" s="36"/>
      <c r="AT995" s="19" t="s">
        <v>150</v>
      </c>
      <c r="AU995" s="19" t="s">
        <v>82</v>
      </c>
    </row>
    <row r="996" spans="1:65" s="13" customFormat="1" x14ac:dyDescent="0.2">
      <c r="B996" s="195"/>
      <c r="C996" s="196"/>
      <c r="D996" s="188" t="s">
        <v>158</v>
      </c>
      <c r="E996" s="197" t="s">
        <v>19</v>
      </c>
      <c r="F996" s="198" t="s">
        <v>1013</v>
      </c>
      <c r="G996" s="196"/>
      <c r="H996" s="197" t="s">
        <v>19</v>
      </c>
      <c r="I996" s="199"/>
      <c r="J996" s="196"/>
      <c r="K996" s="196"/>
      <c r="L996" s="200"/>
      <c r="M996" s="201"/>
      <c r="N996" s="202"/>
      <c r="O996" s="202"/>
      <c r="P996" s="202"/>
      <c r="Q996" s="202"/>
      <c r="R996" s="202"/>
      <c r="S996" s="202"/>
      <c r="T996" s="203"/>
      <c r="AT996" s="204" t="s">
        <v>158</v>
      </c>
      <c r="AU996" s="204" t="s">
        <v>82</v>
      </c>
      <c r="AV996" s="13" t="s">
        <v>80</v>
      </c>
      <c r="AW996" s="13" t="s">
        <v>33</v>
      </c>
      <c r="AX996" s="13" t="s">
        <v>72</v>
      </c>
      <c r="AY996" s="204" t="s">
        <v>138</v>
      </c>
    </row>
    <row r="997" spans="1:65" s="13" customFormat="1" x14ac:dyDescent="0.2">
      <c r="B997" s="195"/>
      <c r="C997" s="196"/>
      <c r="D997" s="188" t="s">
        <v>158</v>
      </c>
      <c r="E997" s="197" t="s">
        <v>19</v>
      </c>
      <c r="F997" s="198" t="s">
        <v>435</v>
      </c>
      <c r="G997" s="196"/>
      <c r="H997" s="197" t="s">
        <v>19</v>
      </c>
      <c r="I997" s="199"/>
      <c r="J997" s="196"/>
      <c r="K997" s="196"/>
      <c r="L997" s="200"/>
      <c r="M997" s="201"/>
      <c r="N997" s="202"/>
      <c r="O997" s="202"/>
      <c r="P997" s="202"/>
      <c r="Q997" s="202"/>
      <c r="R997" s="202"/>
      <c r="S997" s="202"/>
      <c r="T997" s="203"/>
      <c r="AT997" s="204" t="s">
        <v>158</v>
      </c>
      <c r="AU997" s="204" t="s">
        <v>82</v>
      </c>
      <c r="AV997" s="13" t="s">
        <v>80</v>
      </c>
      <c r="AW997" s="13" t="s">
        <v>33</v>
      </c>
      <c r="AX997" s="13" t="s">
        <v>72</v>
      </c>
      <c r="AY997" s="204" t="s">
        <v>138</v>
      </c>
    </row>
    <row r="998" spans="1:65" s="14" customFormat="1" x14ac:dyDescent="0.2">
      <c r="B998" s="205"/>
      <c r="C998" s="206"/>
      <c r="D998" s="188" t="s">
        <v>158</v>
      </c>
      <c r="E998" s="207" t="s">
        <v>19</v>
      </c>
      <c r="F998" s="208" t="s">
        <v>1014</v>
      </c>
      <c r="G998" s="206"/>
      <c r="H998" s="209">
        <v>3.7919999999999998</v>
      </c>
      <c r="I998" s="210"/>
      <c r="J998" s="206"/>
      <c r="K998" s="206"/>
      <c r="L998" s="211"/>
      <c r="M998" s="212"/>
      <c r="N998" s="213"/>
      <c r="O998" s="213"/>
      <c r="P998" s="213"/>
      <c r="Q998" s="213"/>
      <c r="R998" s="213"/>
      <c r="S998" s="213"/>
      <c r="T998" s="214"/>
      <c r="AT998" s="215" t="s">
        <v>158</v>
      </c>
      <c r="AU998" s="215" t="s">
        <v>82</v>
      </c>
      <c r="AV998" s="14" t="s">
        <v>82</v>
      </c>
      <c r="AW998" s="14" t="s">
        <v>33</v>
      </c>
      <c r="AX998" s="14" t="s">
        <v>72</v>
      </c>
      <c r="AY998" s="215" t="s">
        <v>138</v>
      </c>
    </row>
    <row r="999" spans="1:65" s="14" customFormat="1" x14ac:dyDescent="0.2">
      <c r="B999" s="205"/>
      <c r="C999" s="206"/>
      <c r="D999" s="188" t="s">
        <v>158</v>
      </c>
      <c r="E999" s="207" t="s">
        <v>19</v>
      </c>
      <c r="F999" s="208" t="s">
        <v>1015</v>
      </c>
      <c r="G999" s="206"/>
      <c r="H999" s="209">
        <v>0.94799999999999995</v>
      </c>
      <c r="I999" s="210"/>
      <c r="J999" s="206"/>
      <c r="K999" s="206"/>
      <c r="L999" s="211"/>
      <c r="M999" s="212"/>
      <c r="N999" s="213"/>
      <c r="O999" s="213"/>
      <c r="P999" s="213"/>
      <c r="Q999" s="213"/>
      <c r="R999" s="213"/>
      <c r="S999" s="213"/>
      <c r="T999" s="214"/>
      <c r="AT999" s="215" t="s">
        <v>158</v>
      </c>
      <c r="AU999" s="215" t="s">
        <v>82</v>
      </c>
      <c r="AV999" s="14" t="s">
        <v>82</v>
      </c>
      <c r="AW999" s="14" t="s">
        <v>33</v>
      </c>
      <c r="AX999" s="14" t="s">
        <v>72</v>
      </c>
      <c r="AY999" s="215" t="s">
        <v>138</v>
      </c>
    </row>
    <row r="1000" spans="1:65" s="14" customFormat="1" x14ac:dyDescent="0.2">
      <c r="B1000" s="205"/>
      <c r="C1000" s="206"/>
      <c r="D1000" s="188" t="s">
        <v>158</v>
      </c>
      <c r="E1000" s="207" t="s">
        <v>19</v>
      </c>
      <c r="F1000" s="208" t="s">
        <v>1016</v>
      </c>
      <c r="G1000" s="206"/>
      <c r="H1000" s="209">
        <v>1.008</v>
      </c>
      <c r="I1000" s="210"/>
      <c r="J1000" s="206"/>
      <c r="K1000" s="206"/>
      <c r="L1000" s="211"/>
      <c r="M1000" s="212"/>
      <c r="N1000" s="213"/>
      <c r="O1000" s="213"/>
      <c r="P1000" s="213"/>
      <c r="Q1000" s="213"/>
      <c r="R1000" s="213"/>
      <c r="S1000" s="213"/>
      <c r="T1000" s="214"/>
      <c r="AT1000" s="215" t="s">
        <v>158</v>
      </c>
      <c r="AU1000" s="215" t="s">
        <v>82</v>
      </c>
      <c r="AV1000" s="14" t="s">
        <v>82</v>
      </c>
      <c r="AW1000" s="14" t="s">
        <v>33</v>
      </c>
      <c r="AX1000" s="14" t="s">
        <v>72</v>
      </c>
      <c r="AY1000" s="215" t="s">
        <v>138</v>
      </c>
    </row>
    <row r="1001" spans="1:65" s="14" customFormat="1" x14ac:dyDescent="0.2">
      <c r="B1001" s="205"/>
      <c r="C1001" s="206"/>
      <c r="D1001" s="188" t="s">
        <v>158</v>
      </c>
      <c r="E1001" s="207" t="s">
        <v>19</v>
      </c>
      <c r="F1001" s="208" t="s">
        <v>1017</v>
      </c>
      <c r="G1001" s="206"/>
      <c r="H1001" s="209">
        <v>0.94799999999999995</v>
      </c>
      <c r="I1001" s="210"/>
      <c r="J1001" s="206"/>
      <c r="K1001" s="206"/>
      <c r="L1001" s="211"/>
      <c r="M1001" s="212"/>
      <c r="N1001" s="213"/>
      <c r="O1001" s="213"/>
      <c r="P1001" s="213"/>
      <c r="Q1001" s="213"/>
      <c r="R1001" s="213"/>
      <c r="S1001" s="213"/>
      <c r="T1001" s="214"/>
      <c r="AT1001" s="215" t="s">
        <v>158</v>
      </c>
      <c r="AU1001" s="215" t="s">
        <v>82</v>
      </c>
      <c r="AV1001" s="14" t="s">
        <v>82</v>
      </c>
      <c r="AW1001" s="14" t="s">
        <v>33</v>
      </c>
      <c r="AX1001" s="14" t="s">
        <v>72</v>
      </c>
      <c r="AY1001" s="215" t="s">
        <v>138</v>
      </c>
    </row>
    <row r="1002" spans="1:65" s="14" customFormat="1" x14ac:dyDescent="0.2">
      <c r="B1002" s="205"/>
      <c r="C1002" s="206"/>
      <c r="D1002" s="188" t="s">
        <v>158</v>
      </c>
      <c r="E1002" s="207" t="s">
        <v>19</v>
      </c>
      <c r="F1002" s="208" t="s">
        <v>1018</v>
      </c>
      <c r="G1002" s="206"/>
      <c r="H1002" s="209">
        <v>4.9400000000000004</v>
      </c>
      <c r="I1002" s="210"/>
      <c r="J1002" s="206"/>
      <c r="K1002" s="206"/>
      <c r="L1002" s="211"/>
      <c r="M1002" s="212"/>
      <c r="N1002" s="213"/>
      <c r="O1002" s="213"/>
      <c r="P1002" s="213"/>
      <c r="Q1002" s="213"/>
      <c r="R1002" s="213"/>
      <c r="S1002" s="213"/>
      <c r="T1002" s="214"/>
      <c r="AT1002" s="215" t="s">
        <v>158</v>
      </c>
      <c r="AU1002" s="215" t="s">
        <v>82</v>
      </c>
      <c r="AV1002" s="14" t="s">
        <v>82</v>
      </c>
      <c r="AW1002" s="14" t="s">
        <v>33</v>
      </c>
      <c r="AX1002" s="14" t="s">
        <v>72</v>
      </c>
      <c r="AY1002" s="215" t="s">
        <v>138</v>
      </c>
    </row>
    <row r="1003" spans="1:65" s="14" customFormat="1" x14ac:dyDescent="0.2">
      <c r="B1003" s="205"/>
      <c r="C1003" s="206"/>
      <c r="D1003" s="188" t="s">
        <v>158</v>
      </c>
      <c r="E1003" s="207" t="s">
        <v>19</v>
      </c>
      <c r="F1003" s="208" t="s">
        <v>1019</v>
      </c>
      <c r="G1003" s="206"/>
      <c r="H1003" s="209">
        <v>2.964</v>
      </c>
      <c r="I1003" s="210"/>
      <c r="J1003" s="206"/>
      <c r="K1003" s="206"/>
      <c r="L1003" s="211"/>
      <c r="M1003" s="212"/>
      <c r="N1003" s="213"/>
      <c r="O1003" s="213"/>
      <c r="P1003" s="213"/>
      <c r="Q1003" s="213"/>
      <c r="R1003" s="213"/>
      <c r="S1003" s="213"/>
      <c r="T1003" s="214"/>
      <c r="AT1003" s="215" t="s">
        <v>158</v>
      </c>
      <c r="AU1003" s="215" t="s">
        <v>82</v>
      </c>
      <c r="AV1003" s="14" t="s">
        <v>82</v>
      </c>
      <c r="AW1003" s="14" t="s">
        <v>33</v>
      </c>
      <c r="AX1003" s="14" t="s">
        <v>72</v>
      </c>
      <c r="AY1003" s="215" t="s">
        <v>138</v>
      </c>
    </row>
    <row r="1004" spans="1:65" s="14" customFormat="1" x14ac:dyDescent="0.2">
      <c r="B1004" s="205"/>
      <c r="C1004" s="206"/>
      <c r="D1004" s="188" t="s">
        <v>158</v>
      </c>
      <c r="E1004" s="207" t="s">
        <v>19</v>
      </c>
      <c r="F1004" s="208" t="s">
        <v>1020</v>
      </c>
      <c r="G1004" s="206"/>
      <c r="H1004" s="209">
        <v>2.016</v>
      </c>
      <c r="I1004" s="210"/>
      <c r="J1004" s="206"/>
      <c r="K1004" s="206"/>
      <c r="L1004" s="211"/>
      <c r="M1004" s="212"/>
      <c r="N1004" s="213"/>
      <c r="O1004" s="213"/>
      <c r="P1004" s="213"/>
      <c r="Q1004" s="213"/>
      <c r="R1004" s="213"/>
      <c r="S1004" s="213"/>
      <c r="T1004" s="214"/>
      <c r="AT1004" s="215" t="s">
        <v>158</v>
      </c>
      <c r="AU1004" s="215" t="s">
        <v>82</v>
      </c>
      <c r="AV1004" s="14" t="s">
        <v>82</v>
      </c>
      <c r="AW1004" s="14" t="s">
        <v>33</v>
      </c>
      <c r="AX1004" s="14" t="s">
        <v>72</v>
      </c>
      <c r="AY1004" s="215" t="s">
        <v>138</v>
      </c>
    </row>
    <row r="1005" spans="1:65" s="14" customFormat="1" x14ac:dyDescent="0.2">
      <c r="B1005" s="205"/>
      <c r="C1005" s="206"/>
      <c r="D1005" s="188" t="s">
        <v>158</v>
      </c>
      <c r="E1005" s="207" t="s">
        <v>19</v>
      </c>
      <c r="F1005" s="208" t="s">
        <v>1021</v>
      </c>
      <c r="G1005" s="206"/>
      <c r="H1005" s="209">
        <v>0.98799999999999999</v>
      </c>
      <c r="I1005" s="210"/>
      <c r="J1005" s="206"/>
      <c r="K1005" s="206"/>
      <c r="L1005" s="211"/>
      <c r="M1005" s="212"/>
      <c r="N1005" s="213"/>
      <c r="O1005" s="213"/>
      <c r="P1005" s="213"/>
      <c r="Q1005" s="213"/>
      <c r="R1005" s="213"/>
      <c r="S1005" s="213"/>
      <c r="T1005" s="214"/>
      <c r="AT1005" s="215" t="s">
        <v>158</v>
      </c>
      <c r="AU1005" s="215" t="s">
        <v>82</v>
      </c>
      <c r="AV1005" s="14" t="s">
        <v>82</v>
      </c>
      <c r="AW1005" s="14" t="s">
        <v>33</v>
      </c>
      <c r="AX1005" s="14" t="s">
        <v>72</v>
      </c>
      <c r="AY1005" s="215" t="s">
        <v>138</v>
      </c>
    </row>
    <row r="1006" spans="1:65" s="13" customFormat="1" x14ac:dyDescent="0.2">
      <c r="B1006" s="195"/>
      <c r="C1006" s="196"/>
      <c r="D1006" s="188" t="s">
        <v>158</v>
      </c>
      <c r="E1006" s="197" t="s">
        <v>19</v>
      </c>
      <c r="F1006" s="198" t="s">
        <v>299</v>
      </c>
      <c r="G1006" s="196"/>
      <c r="H1006" s="197" t="s">
        <v>19</v>
      </c>
      <c r="I1006" s="199"/>
      <c r="J1006" s="196"/>
      <c r="K1006" s="196"/>
      <c r="L1006" s="200"/>
      <c r="M1006" s="201"/>
      <c r="N1006" s="202"/>
      <c r="O1006" s="202"/>
      <c r="P1006" s="202"/>
      <c r="Q1006" s="202"/>
      <c r="R1006" s="202"/>
      <c r="S1006" s="202"/>
      <c r="T1006" s="203"/>
      <c r="AT1006" s="204" t="s">
        <v>158</v>
      </c>
      <c r="AU1006" s="204" t="s">
        <v>82</v>
      </c>
      <c r="AV1006" s="13" t="s">
        <v>80</v>
      </c>
      <c r="AW1006" s="13" t="s">
        <v>33</v>
      </c>
      <c r="AX1006" s="13" t="s">
        <v>72</v>
      </c>
      <c r="AY1006" s="204" t="s">
        <v>138</v>
      </c>
    </row>
    <row r="1007" spans="1:65" s="14" customFormat="1" x14ac:dyDescent="0.2">
      <c r="B1007" s="205"/>
      <c r="C1007" s="206"/>
      <c r="D1007" s="188" t="s">
        <v>158</v>
      </c>
      <c r="E1007" s="207" t="s">
        <v>19</v>
      </c>
      <c r="F1007" s="208" t="s">
        <v>1022</v>
      </c>
      <c r="G1007" s="206"/>
      <c r="H1007" s="209">
        <v>6.6360000000000001</v>
      </c>
      <c r="I1007" s="210"/>
      <c r="J1007" s="206"/>
      <c r="K1007" s="206"/>
      <c r="L1007" s="211"/>
      <c r="M1007" s="212"/>
      <c r="N1007" s="213"/>
      <c r="O1007" s="213"/>
      <c r="P1007" s="213"/>
      <c r="Q1007" s="213"/>
      <c r="R1007" s="213"/>
      <c r="S1007" s="213"/>
      <c r="T1007" s="214"/>
      <c r="AT1007" s="215" t="s">
        <v>158</v>
      </c>
      <c r="AU1007" s="215" t="s">
        <v>82</v>
      </c>
      <c r="AV1007" s="14" t="s">
        <v>82</v>
      </c>
      <c r="AW1007" s="14" t="s">
        <v>33</v>
      </c>
      <c r="AX1007" s="14" t="s">
        <v>72</v>
      </c>
      <c r="AY1007" s="215" t="s">
        <v>138</v>
      </c>
    </row>
    <row r="1008" spans="1:65" s="14" customFormat="1" x14ac:dyDescent="0.2">
      <c r="B1008" s="205"/>
      <c r="C1008" s="206"/>
      <c r="D1008" s="188" t="s">
        <v>158</v>
      </c>
      <c r="E1008" s="207" t="s">
        <v>19</v>
      </c>
      <c r="F1008" s="208" t="s">
        <v>1023</v>
      </c>
      <c r="G1008" s="206"/>
      <c r="H1008" s="209">
        <v>5.6879999999999997</v>
      </c>
      <c r="I1008" s="210"/>
      <c r="J1008" s="206"/>
      <c r="K1008" s="206"/>
      <c r="L1008" s="211"/>
      <c r="M1008" s="212"/>
      <c r="N1008" s="213"/>
      <c r="O1008" s="213"/>
      <c r="P1008" s="213"/>
      <c r="Q1008" s="213"/>
      <c r="R1008" s="213"/>
      <c r="S1008" s="213"/>
      <c r="T1008" s="214"/>
      <c r="AT1008" s="215" t="s">
        <v>158</v>
      </c>
      <c r="AU1008" s="215" t="s">
        <v>82</v>
      </c>
      <c r="AV1008" s="14" t="s">
        <v>82</v>
      </c>
      <c r="AW1008" s="14" t="s">
        <v>33</v>
      </c>
      <c r="AX1008" s="14" t="s">
        <v>72</v>
      </c>
      <c r="AY1008" s="215" t="s">
        <v>138</v>
      </c>
    </row>
    <row r="1009" spans="1:65" s="14" customFormat="1" x14ac:dyDescent="0.2">
      <c r="B1009" s="205"/>
      <c r="C1009" s="206"/>
      <c r="D1009" s="188" t="s">
        <v>158</v>
      </c>
      <c r="E1009" s="207" t="s">
        <v>19</v>
      </c>
      <c r="F1009" s="208" t="s">
        <v>1024</v>
      </c>
      <c r="G1009" s="206"/>
      <c r="H1009" s="209">
        <v>1.8959999999999999</v>
      </c>
      <c r="I1009" s="210"/>
      <c r="J1009" s="206"/>
      <c r="K1009" s="206"/>
      <c r="L1009" s="211"/>
      <c r="M1009" s="212"/>
      <c r="N1009" s="213"/>
      <c r="O1009" s="213"/>
      <c r="P1009" s="213"/>
      <c r="Q1009" s="213"/>
      <c r="R1009" s="213"/>
      <c r="S1009" s="213"/>
      <c r="T1009" s="214"/>
      <c r="AT1009" s="215" t="s">
        <v>158</v>
      </c>
      <c r="AU1009" s="215" t="s">
        <v>82</v>
      </c>
      <c r="AV1009" s="14" t="s">
        <v>82</v>
      </c>
      <c r="AW1009" s="14" t="s">
        <v>33</v>
      </c>
      <c r="AX1009" s="14" t="s">
        <v>72</v>
      </c>
      <c r="AY1009" s="215" t="s">
        <v>138</v>
      </c>
    </row>
    <row r="1010" spans="1:65" s="14" customFormat="1" x14ac:dyDescent="0.2">
      <c r="B1010" s="205"/>
      <c r="C1010" s="206"/>
      <c r="D1010" s="188" t="s">
        <v>158</v>
      </c>
      <c r="E1010" s="207" t="s">
        <v>19</v>
      </c>
      <c r="F1010" s="208" t="s">
        <v>1025</v>
      </c>
      <c r="G1010" s="206"/>
      <c r="H1010" s="209">
        <v>1.048</v>
      </c>
      <c r="I1010" s="210"/>
      <c r="J1010" s="206"/>
      <c r="K1010" s="206"/>
      <c r="L1010" s="211"/>
      <c r="M1010" s="212"/>
      <c r="N1010" s="213"/>
      <c r="O1010" s="213"/>
      <c r="P1010" s="213"/>
      <c r="Q1010" s="213"/>
      <c r="R1010" s="213"/>
      <c r="S1010" s="213"/>
      <c r="T1010" s="214"/>
      <c r="AT1010" s="215" t="s">
        <v>158</v>
      </c>
      <c r="AU1010" s="215" t="s">
        <v>82</v>
      </c>
      <c r="AV1010" s="14" t="s">
        <v>82</v>
      </c>
      <c r="AW1010" s="14" t="s">
        <v>33</v>
      </c>
      <c r="AX1010" s="14" t="s">
        <v>72</v>
      </c>
      <c r="AY1010" s="215" t="s">
        <v>138</v>
      </c>
    </row>
    <row r="1011" spans="1:65" s="14" customFormat="1" x14ac:dyDescent="0.2">
      <c r="B1011" s="205"/>
      <c r="C1011" s="206"/>
      <c r="D1011" s="188" t="s">
        <v>158</v>
      </c>
      <c r="E1011" s="207" t="s">
        <v>19</v>
      </c>
      <c r="F1011" s="208" t="s">
        <v>1026</v>
      </c>
      <c r="G1011" s="206"/>
      <c r="H1011" s="209">
        <v>8.8919999999999995</v>
      </c>
      <c r="I1011" s="210"/>
      <c r="J1011" s="206"/>
      <c r="K1011" s="206"/>
      <c r="L1011" s="211"/>
      <c r="M1011" s="212"/>
      <c r="N1011" s="213"/>
      <c r="O1011" s="213"/>
      <c r="P1011" s="213"/>
      <c r="Q1011" s="213"/>
      <c r="R1011" s="213"/>
      <c r="S1011" s="213"/>
      <c r="T1011" s="214"/>
      <c r="AT1011" s="215" t="s">
        <v>158</v>
      </c>
      <c r="AU1011" s="215" t="s">
        <v>82</v>
      </c>
      <c r="AV1011" s="14" t="s">
        <v>82</v>
      </c>
      <c r="AW1011" s="14" t="s">
        <v>33</v>
      </c>
      <c r="AX1011" s="14" t="s">
        <v>72</v>
      </c>
      <c r="AY1011" s="215" t="s">
        <v>138</v>
      </c>
    </row>
    <row r="1012" spans="1:65" s="14" customFormat="1" x14ac:dyDescent="0.2">
      <c r="B1012" s="205"/>
      <c r="C1012" s="206"/>
      <c r="D1012" s="188" t="s">
        <v>158</v>
      </c>
      <c r="E1012" s="207" t="s">
        <v>19</v>
      </c>
      <c r="F1012" s="208" t="s">
        <v>1027</v>
      </c>
      <c r="G1012" s="206"/>
      <c r="H1012" s="209">
        <v>3.024</v>
      </c>
      <c r="I1012" s="210"/>
      <c r="J1012" s="206"/>
      <c r="K1012" s="206"/>
      <c r="L1012" s="211"/>
      <c r="M1012" s="212"/>
      <c r="N1012" s="213"/>
      <c r="O1012" s="213"/>
      <c r="P1012" s="213"/>
      <c r="Q1012" s="213"/>
      <c r="R1012" s="213"/>
      <c r="S1012" s="213"/>
      <c r="T1012" s="214"/>
      <c r="AT1012" s="215" t="s">
        <v>158</v>
      </c>
      <c r="AU1012" s="215" t="s">
        <v>82</v>
      </c>
      <c r="AV1012" s="14" t="s">
        <v>82</v>
      </c>
      <c r="AW1012" s="14" t="s">
        <v>33</v>
      </c>
      <c r="AX1012" s="14" t="s">
        <v>72</v>
      </c>
      <c r="AY1012" s="215" t="s">
        <v>138</v>
      </c>
    </row>
    <row r="1013" spans="1:65" s="14" customFormat="1" x14ac:dyDescent="0.2">
      <c r="B1013" s="205"/>
      <c r="C1013" s="206"/>
      <c r="D1013" s="188" t="s">
        <v>158</v>
      </c>
      <c r="E1013" s="207" t="s">
        <v>19</v>
      </c>
      <c r="F1013" s="208" t="s">
        <v>1028</v>
      </c>
      <c r="G1013" s="206"/>
      <c r="H1013" s="209">
        <v>6.048</v>
      </c>
      <c r="I1013" s="210"/>
      <c r="J1013" s="206"/>
      <c r="K1013" s="206"/>
      <c r="L1013" s="211"/>
      <c r="M1013" s="212"/>
      <c r="N1013" s="213"/>
      <c r="O1013" s="213"/>
      <c r="P1013" s="213"/>
      <c r="Q1013" s="213"/>
      <c r="R1013" s="213"/>
      <c r="S1013" s="213"/>
      <c r="T1013" s="214"/>
      <c r="AT1013" s="215" t="s">
        <v>158</v>
      </c>
      <c r="AU1013" s="215" t="s">
        <v>82</v>
      </c>
      <c r="AV1013" s="14" t="s">
        <v>82</v>
      </c>
      <c r="AW1013" s="14" t="s">
        <v>33</v>
      </c>
      <c r="AX1013" s="14" t="s">
        <v>72</v>
      </c>
      <c r="AY1013" s="215" t="s">
        <v>138</v>
      </c>
    </row>
    <row r="1014" spans="1:65" s="14" customFormat="1" x14ac:dyDescent="0.2">
      <c r="B1014" s="205"/>
      <c r="C1014" s="206"/>
      <c r="D1014" s="188" t="s">
        <v>158</v>
      </c>
      <c r="E1014" s="207" t="s">
        <v>19</v>
      </c>
      <c r="F1014" s="208" t="s">
        <v>1029</v>
      </c>
      <c r="G1014" s="206"/>
      <c r="H1014" s="209">
        <v>2.0960000000000001</v>
      </c>
      <c r="I1014" s="210"/>
      <c r="J1014" s="206"/>
      <c r="K1014" s="206"/>
      <c r="L1014" s="211"/>
      <c r="M1014" s="212"/>
      <c r="N1014" s="213"/>
      <c r="O1014" s="213"/>
      <c r="P1014" s="213"/>
      <c r="Q1014" s="213"/>
      <c r="R1014" s="213"/>
      <c r="S1014" s="213"/>
      <c r="T1014" s="214"/>
      <c r="AT1014" s="215" t="s">
        <v>158</v>
      </c>
      <c r="AU1014" s="215" t="s">
        <v>82</v>
      </c>
      <c r="AV1014" s="14" t="s">
        <v>82</v>
      </c>
      <c r="AW1014" s="14" t="s">
        <v>33</v>
      </c>
      <c r="AX1014" s="14" t="s">
        <v>72</v>
      </c>
      <c r="AY1014" s="215" t="s">
        <v>138</v>
      </c>
    </row>
    <row r="1015" spans="1:65" s="15" customFormat="1" x14ac:dyDescent="0.2">
      <c r="B1015" s="216"/>
      <c r="C1015" s="217"/>
      <c r="D1015" s="188" t="s">
        <v>158</v>
      </c>
      <c r="E1015" s="218" t="s">
        <v>19</v>
      </c>
      <c r="F1015" s="219" t="s">
        <v>214</v>
      </c>
      <c r="G1015" s="217"/>
      <c r="H1015" s="220">
        <v>52.932000000000002</v>
      </c>
      <c r="I1015" s="221"/>
      <c r="J1015" s="217"/>
      <c r="K1015" s="217"/>
      <c r="L1015" s="222"/>
      <c r="M1015" s="223"/>
      <c r="N1015" s="224"/>
      <c r="O1015" s="224"/>
      <c r="P1015" s="224"/>
      <c r="Q1015" s="224"/>
      <c r="R1015" s="224"/>
      <c r="S1015" s="224"/>
      <c r="T1015" s="225"/>
      <c r="AT1015" s="226" t="s">
        <v>158</v>
      </c>
      <c r="AU1015" s="226" t="s">
        <v>82</v>
      </c>
      <c r="AV1015" s="15" t="s">
        <v>146</v>
      </c>
      <c r="AW1015" s="15" t="s">
        <v>33</v>
      </c>
      <c r="AX1015" s="15" t="s">
        <v>80</v>
      </c>
      <c r="AY1015" s="226" t="s">
        <v>138</v>
      </c>
    </row>
    <row r="1016" spans="1:65" s="2" customFormat="1" ht="24.15" customHeight="1" x14ac:dyDescent="0.2">
      <c r="A1016" s="36"/>
      <c r="B1016" s="37"/>
      <c r="C1016" s="175" t="s">
        <v>1036</v>
      </c>
      <c r="D1016" s="175" t="s">
        <v>141</v>
      </c>
      <c r="E1016" s="176" t="s">
        <v>1037</v>
      </c>
      <c r="F1016" s="177" t="s">
        <v>1038</v>
      </c>
      <c r="G1016" s="178" t="s">
        <v>154</v>
      </c>
      <c r="H1016" s="179">
        <v>52.932000000000002</v>
      </c>
      <c r="I1016" s="180">
        <v>125</v>
      </c>
      <c r="J1016" s="181">
        <f>ROUND(I1016*H1016,2)</f>
        <v>6616.5</v>
      </c>
      <c r="K1016" s="177" t="s">
        <v>145</v>
      </c>
      <c r="L1016" s="41"/>
      <c r="M1016" s="182" t="s">
        <v>19</v>
      </c>
      <c r="N1016" s="183" t="s">
        <v>43</v>
      </c>
      <c r="O1016" s="66"/>
      <c r="P1016" s="184">
        <f>O1016*H1016</f>
        <v>0</v>
      </c>
      <c r="Q1016" s="184">
        <v>1.2E-4</v>
      </c>
      <c r="R1016" s="184">
        <f>Q1016*H1016</f>
        <v>6.3518400000000001E-3</v>
      </c>
      <c r="S1016" s="184">
        <v>0</v>
      </c>
      <c r="T1016" s="185">
        <f>S1016*H1016</f>
        <v>0</v>
      </c>
      <c r="U1016" s="36"/>
      <c r="V1016" s="36"/>
      <c r="W1016" s="36"/>
      <c r="X1016" s="36"/>
      <c r="Y1016" s="36"/>
      <c r="Z1016" s="36"/>
      <c r="AA1016" s="36"/>
      <c r="AB1016" s="36"/>
      <c r="AC1016" s="36"/>
      <c r="AD1016" s="36"/>
      <c r="AE1016" s="36"/>
      <c r="AR1016" s="186" t="s">
        <v>313</v>
      </c>
      <c r="AT1016" s="186" t="s">
        <v>141</v>
      </c>
      <c r="AU1016" s="186" t="s">
        <v>82</v>
      </c>
      <c r="AY1016" s="19" t="s">
        <v>138</v>
      </c>
      <c r="BE1016" s="187">
        <f>IF(N1016="základní",J1016,0)</f>
        <v>6616.5</v>
      </c>
      <c r="BF1016" s="187">
        <f>IF(N1016="snížená",J1016,0)</f>
        <v>0</v>
      </c>
      <c r="BG1016" s="187">
        <f>IF(N1016="zákl. přenesená",J1016,0)</f>
        <v>0</v>
      </c>
      <c r="BH1016" s="187">
        <f>IF(N1016="sníž. přenesená",J1016,0)</f>
        <v>0</v>
      </c>
      <c r="BI1016" s="187">
        <f>IF(N1016="nulová",J1016,0)</f>
        <v>0</v>
      </c>
      <c r="BJ1016" s="19" t="s">
        <v>80</v>
      </c>
      <c r="BK1016" s="187">
        <f>ROUND(I1016*H1016,2)</f>
        <v>6616.5</v>
      </c>
      <c r="BL1016" s="19" t="s">
        <v>313</v>
      </c>
      <c r="BM1016" s="186" t="s">
        <v>1039</v>
      </c>
    </row>
    <row r="1017" spans="1:65" s="2" customFormat="1" ht="19.2" x14ac:dyDescent="0.2">
      <c r="A1017" s="36"/>
      <c r="B1017" s="37"/>
      <c r="C1017" s="38"/>
      <c r="D1017" s="188" t="s">
        <v>148</v>
      </c>
      <c r="E1017" s="38"/>
      <c r="F1017" s="189" t="s">
        <v>1040</v>
      </c>
      <c r="G1017" s="38"/>
      <c r="H1017" s="38"/>
      <c r="I1017" s="190"/>
      <c r="J1017" s="38"/>
      <c r="K1017" s="38"/>
      <c r="L1017" s="41"/>
      <c r="M1017" s="191"/>
      <c r="N1017" s="192"/>
      <c r="O1017" s="66"/>
      <c r="P1017" s="66"/>
      <c r="Q1017" s="66"/>
      <c r="R1017" s="66"/>
      <c r="S1017" s="66"/>
      <c r="T1017" s="67"/>
      <c r="U1017" s="36"/>
      <c r="V1017" s="36"/>
      <c r="W1017" s="36"/>
      <c r="X1017" s="36"/>
      <c r="Y1017" s="36"/>
      <c r="Z1017" s="36"/>
      <c r="AA1017" s="36"/>
      <c r="AB1017" s="36"/>
      <c r="AC1017" s="36"/>
      <c r="AD1017" s="36"/>
      <c r="AE1017" s="36"/>
      <c r="AT1017" s="19" t="s">
        <v>148</v>
      </c>
      <c r="AU1017" s="19" t="s">
        <v>82</v>
      </c>
    </row>
    <row r="1018" spans="1:65" s="2" customFormat="1" x14ac:dyDescent="0.2">
      <c r="A1018" s="36"/>
      <c r="B1018" s="37"/>
      <c r="C1018" s="38"/>
      <c r="D1018" s="193" t="s">
        <v>150</v>
      </c>
      <c r="E1018" s="38"/>
      <c r="F1018" s="194" t="s">
        <v>1041</v>
      </c>
      <c r="G1018" s="38"/>
      <c r="H1018" s="38"/>
      <c r="I1018" s="190"/>
      <c r="J1018" s="38"/>
      <c r="K1018" s="38"/>
      <c r="L1018" s="41"/>
      <c r="M1018" s="191"/>
      <c r="N1018" s="192"/>
      <c r="O1018" s="66"/>
      <c r="P1018" s="66"/>
      <c r="Q1018" s="66"/>
      <c r="R1018" s="66"/>
      <c r="S1018" s="66"/>
      <c r="T1018" s="67"/>
      <c r="U1018" s="36"/>
      <c r="V1018" s="36"/>
      <c r="W1018" s="36"/>
      <c r="X1018" s="36"/>
      <c r="Y1018" s="36"/>
      <c r="Z1018" s="36"/>
      <c r="AA1018" s="36"/>
      <c r="AB1018" s="36"/>
      <c r="AC1018" s="36"/>
      <c r="AD1018" s="36"/>
      <c r="AE1018" s="36"/>
      <c r="AT1018" s="19" t="s">
        <v>150</v>
      </c>
      <c r="AU1018" s="19" t="s">
        <v>82</v>
      </c>
    </row>
    <row r="1019" spans="1:65" s="2" customFormat="1" ht="24.15" customHeight="1" x14ac:dyDescent="0.2">
      <c r="A1019" s="36"/>
      <c r="B1019" s="37"/>
      <c r="C1019" s="175" t="s">
        <v>1042</v>
      </c>
      <c r="D1019" s="175" t="s">
        <v>141</v>
      </c>
      <c r="E1019" s="176" t="s">
        <v>1043</v>
      </c>
      <c r="F1019" s="177" t="s">
        <v>1044</v>
      </c>
      <c r="G1019" s="178" t="s">
        <v>154</v>
      </c>
      <c r="H1019" s="179">
        <v>52.932000000000002</v>
      </c>
      <c r="I1019" s="180">
        <v>130</v>
      </c>
      <c r="J1019" s="181">
        <f>ROUND(I1019*H1019,2)</f>
        <v>6881.16</v>
      </c>
      <c r="K1019" s="177" t="s">
        <v>145</v>
      </c>
      <c r="L1019" s="41"/>
      <c r="M1019" s="182" t="s">
        <v>19</v>
      </c>
      <c r="N1019" s="183" t="s">
        <v>43</v>
      </c>
      <c r="O1019" s="66"/>
      <c r="P1019" s="184">
        <f>O1019*H1019</f>
        <v>0</v>
      </c>
      <c r="Q1019" s="184">
        <v>1.2E-4</v>
      </c>
      <c r="R1019" s="184">
        <f>Q1019*H1019</f>
        <v>6.3518400000000001E-3</v>
      </c>
      <c r="S1019" s="184">
        <v>0</v>
      </c>
      <c r="T1019" s="185">
        <f>S1019*H1019</f>
        <v>0</v>
      </c>
      <c r="U1019" s="36"/>
      <c r="V1019" s="36"/>
      <c r="W1019" s="36"/>
      <c r="X1019" s="36"/>
      <c r="Y1019" s="36"/>
      <c r="Z1019" s="36"/>
      <c r="AA1019" s="36"/>
      <c r="AB1019" s="36"/>
      <c r="AC1019" s="36"/>
      <c r="AD1019" s="36"/>
      <c r="AE1019" s="36"/>
      <c r="AR1019" s="186" t="s">
        <v>313</v>
      </c>
      <c r="AT1019" s="186" t="s">
        <v>141</v>
      </c>
      <c r="AU1019" s="186" t="s">
        <v>82</v>
      </c>
      <c r="AY1019" s="19" t="s">
        <v>138</v>
      </c>
      <c r="BE1019" s="187">
        <f>IF(N1019="základní",J1019,0)</f>
        <v>6881.16</v>
      </c>
      <c r="BF1019" s="187">
        <f>IF(N1019="snížená",J1019,0)</f>
        <v>0</v>
      </c>
      <c r="BG1019" s="187">
        <f>IF(N1019="zákl. přenesená",J1019,0)</f>
        <v>0</v>
      </c>
      <c r="BH1019" s="187">
        <f>IF(N1019="sníž. přenesená",J1019,0)</f>
        <v>0</v>
      </c>
      <c r="BI1019" s="187">
        <f>IF(N1019="nulová",J1019,0)</f>
        <v>0</v>
      </c>
      <c r="BJ1019" s="19" t="s">
        <v>80</v>
      </c>
      <c r="BK1019" s="187">
        <f>ROUND(I1019*H1019,2)</f>
        <v>6881.16</v>
      </c>
      <c r="BL1019" s="19" t="s">
        <v>313</v>
      </c>
      <c r="BM1019" s="186" t="s">
        <v>1045</v>
      </c>
    </row>
    <row r="1020" spans="1:65" s="2" customFormat="1" ht="19.2" x14ac:dyDescent="0.2">
      <c r="A1020" s="36"/>
      <c r="B1020" s="37"/>
      <c r="C1020" s="38"/>
      <c r="D1020" s="188" t="s">
        <v>148</v>
      </c>
      <c r="E1020" s="38"/>
      <c r="F1020" s="189" t="s">
        <v>1046</v>
      </c>
      <c r="G1020" s="38"/>
      <c r="H1020" s="38"/>
      <c r="I1020" s="190"/>
      <c r="J1020" s="38"/>
      <c r="K1020" s="38"/>
      <c r="L1020" s="41"/>
      <c r="M1020" s="191"/>
      <c r="N1020" s="192"/>
      <c r="O1020" s="66"/>
      <c r="P1020" s="66"/>
      <c r="Q1020" s="66"/>
      <c r="R1020" s="66"/>
      <c r="S1020" s="66"/>
      <c r="T1020" s="67"/>
      <c r="U1020" s="36"/>
      <c r="V1020" s="36"/>
      <c r="W1020" s="36"/>
      <c r="X1020" s="36"/>
      <c r="Y1020" s="36"/>
      <c r="Z1020" s="36"/>
      <c r="AA1020" s="36"/>
      <c r="AB1020" s="36"/>
      <c r="AC1020" s="36"/>
      <c r="AD1020" s="36"/>
      <c r="AE1020" s="36"/>
      <c r="AT1020" s="19" t="s">
        <v>148</v>
      </c>
      <c r="AU1020" s="19" t="s">
        <v>82</v>
      </c>
    </row>
    <row r="1021" spans="1:65" s="2" customFormat="1" x14ac:dyDescent="0.2">
      <c r="A1021" s="36"/>
      <c r="B1021" s="37"/>
      <c r="C1021" s="38"/>
      <c r="D1021" s="193" t="s">
        <v>150</v>
      </c>
      <c r="E1021" s="38"/>
      <c r="F1021" s="194" t="s">
        <v>1047</v>
      </c>
      <c r="G1021" s="38"/>
      <c r="H1021" s="38"/>
      <c r="I1021" s="190"/>
      <c r="J1021" s="38"/>
      <c r="K1021" s="38"/>
      <c r="L1021" s="41"/>
      <c r="M1021" s="191"/>
      <c r="N1021" s="192"/>
      <c r="O1021" s="66"/>
      <c r="P1021" s="66"/>
      <c r="Q1021" s="66"/>
      <c r="R1021" s="66"/>
      <c r="S1021" s="66"/>
      <c r="T1021" s="67"/>
      <c r="U1021" s="36"/>
      <c r="V1021" s="36"/>
      <c r="W1021" s="36"/>
      <c r="X1021" s="36"/>
      <c r="Y1021" s="36"/>
      <c r="Z1021" s="36"/>
      <c r="AA1021" s="36"/>
      <c r="AB1021" s="36"/>
      <c r="AC1021" s="36"/>
      <c r="AD1021" s="36"/>
      <c r="AE1021" s="36"/>
      <c r="AT1021" s="19" t="s">
        <v>150</v>
      </c>
      <c r="AU1021" s="19" t="s">
        <v>82</v>
      </c>
    </row>
    <row r="1022" spans="1:65" s="12" customFormat="1" ht="22.8" customHeight="1" x14ac:dyDescent="0.25">
      <c r="B1022" s="159"/>
      <c r="C1022" s="160"/>
      <c r="D1022" s="161" t="s">
        <v>71</v>
      </c>
      <c r="E1022" s="173" t="s">
        <v>1048</v>
      </c>
      <c r="F1022" s="173" t="s">
        <v>1049</v>
      </c>
      <c r="G1022" s="160"/>
      <c r="H1022" s="160"/>
      <c r="I1022" s="163"/>
      <c r="J1022" s="174">
        <f>BK1022</f>
        <v>133540.29999999999</v>
      </c>
      <c r="K1022" s="160"/>
      <c r="L1022" s="165"/>
      <c r="M1022" s="166"/>
      <c r="N1022" s="167"/>
      <c r="O1022" s="167"/>
      <c r="P1022" s="168">
        <f>SUM(P1023:P1050)</f>
        <v>0</v>
      </c>
      <c r="Q1022" s="167"/>
      <c r="R1022" s="168">
        <f>SUM(R1023:R1050)</f>
        <v>0.73882747000000004</v>
      </c>
      <c r="S1022" s="167"/>
      <c r="T1022" s="169">
        <f>SUM(T1023:T1050)</f>
        <v>0</v>
      </c>
      <c r="AR1022" s="170" t="s">
        <v>82</v>
      </c>
      <c r="AT1022" s="171" t="s">
        <v>71</v>
      </c>
      <c r="AU1022" s="171" t="s">
        <v>80</v>
      </c>
      <c r="AY1022" s="170" t="s">
        <v>138</v>
      </c>
      <c r="BK1022" s="172">
        <f>SUM(BK1023:BK1050)</f>
        <v>133540.29999999999</v>
      </c>
    </row>
    <row r="1023" spans="1:65" s="2" customFormat="1" ht="24.15" customHeight="1" x14ac:dyDescent="0.2">
      <c r="A1023" s="36"/>
      <c r="B1023" s="37"/>
      <c r="C1023" s="175" t="s">
        <v>1050</v>
      </c>
      <c r="D1023" s="175" t="s">
        <v>141</v>
      </c>
      <c r="E1023" s="176" t="s">
        <v>1051</v>
      </c>
      <c r="F1023" s="177" t="s">
        <v>1052</v>
      </c>
      <c r="G1023" s="178" t="s">
        <v>154</v>
      </c>
      <c r="H1023" s="179">
        <v>20</v>
      </c>
      <c r="I1023" s="180">
        <v>70</v>
      </c>
      <c r="J1023" s="181">
        <f>ROUND(I1023*H1023,2)</f>
        <v>1400</v>
      </c>
      <c r="K1023" s="177" t="s">
        <v>145</v>
      </c>
      <c r="L1023" s="41"/>
      <c r="M1023" s="182" t="s">
        <v>19</v>
      </c>
      <c r="N1023" s="183" t="s">
        <v>43</v>
      </c>
      <c r="O1023" s="66"/>
      <c r="P1023" s="184">
        <f>O1023*H1023</f>
        <v>0</v>
      </c>
      <c r="Q1023" s="184">
        <v>2.5000000000000001E-4</v>
      </c>
      <c r="R1023" s="184">
        <f>Q1023*H1023</f>
        <v>5.0000000000000001E-3</v>
      </c>
      <c r="S1023" s="184">
        <v>0</v>
      </c>
      <c r="T1023" s="185">
        <f>S1023*H1023</f>
        <v>0</v>
      </c>
      <c r="U1023" s="36"/>
      <c r="V1023" s="36"/>
      <c r="W1023" s="36"/>
      <c r="X1023" s="36"/>
      <c r="Y1023" s="36"/>
      <c r="Z1023" s="36"/>
      <c r="AA1023" s="36"/>
      <c r="AB1023" s="36"/>
      <c r="AC1023" s="36"/>
      <c r="AD1023" s="36"/>
      <c r="AE1023" s="36"/>
      <c r="AR1023" s="186" t="s">
        <v>313</v>
      </c>
      <c r="AT1023" s="186" t="s">
        <v>141</v>
      </c>
      <c r="AU1023" s="186" t="s">
        <v>82</v>
      </c>
      <c r="AY1023" s="19" t="s">
        <v>138</v>
      </c>
      <c r="BE1023" s="187">
        <f>IF(N1023="základní",J1023,0)</f>
        <v>1400</v>
      </c>
      <c r="BF1023" s="187">
        <f>IF(N1023="snížená",J1023,0)</f>
        <v>0</v>
      </c>
      <c r="BG1023" s="187">
        <f>IF(N1023="zákl. přenesená",J1023,0)</f>
        <v>0</v>
      </c>
      <c r="BH1023" s="187">
        <f>IF(N1023="sníž. přenesená",J1023,0)</f>
        <v>0</v>
      </c>
      <c r="BI1023" s="187">
        <f>IF(N1023="nulová",J1023,0)</f>
        <v>0</v>
      </c>
      <c r="BJ1023" s="19" t="s">
        <v>80</v>
      </c>
      <c r="BK1023" s="187">
        <f>ROUND(I1023*H1023,2)</f>
        <v>1400</v>
      </c>
      <c r="BL1023" s="19" t="s">
        <v>313</v>
      </c>
      <c r="BM1023" s="186" t="s">
        <v>1053</v>
      </c>
    </row>
    <row r="1024" spans="1:65" s="2" customFormat="1" x14ac:dyDescent="0.2">
      <c r="A1024" s="36"/>
      <c r="B1024" s="37"/>
      <c r="C1024" s="38"/>
      <c r="D1024" s="188" t="s">
        <v>148</v>
      </c>
      <c r="E1024" s="38"/>
      <c r="F1024" s="189" t="s">
        <v>1054</v>
      </c>
      <c r="G1024" s="38"/>
      <c r="H1024" s="38"/>
      <c r="I1024" s="190"/>
      <c r="J1024" s="38"/>
      <c r="K1024" s="38"/>
      <c r="L1024" s="41"/>
      <c r="M1024" s="191"/>
      <c r="N1024" s="192"/>
      <c r="O1024" s="66"/>
      <c r="P1024" s="66"/>
      <c r="Q1024" s="66"/>
      <c r="R1024" s="66"/>
      <c r="S1024" s="66"/>
      <c r="T1024" s="67"/>
      <c r="U1024" s="36"/>
      <c r="V1024" s="36"/>
      <c r="W1024" s="36"/>
      <c r="X1024" s="36"/>
      <c r="Y1024" s="36"/>
      <c r="Z1024" s="36"/>
      <c r="AA1024" s="36"/>
      <c r="AB1024" s="36"/>
      <c r="AC1024" s="36"/>
      <c r="AD1024" s="36"/>
      <c r="AE1024" s="36"/>
      <c r="AT1024" s="19" t="s">
        <v>148</v>
      </c>
      <c r="AU1024" s="19" t="s">
        <v>82</v>
      </c>
    </row>
    <row r="1025" spans="1:65" s="2" customFormat="1" x14ac:dyDescent="0.2">
      <c r="A1025" s="36"/>
      <c r="B1025" s="37"/>
      <c r="C1025" s="38"/>
      <c r="D1025" s="193" t="s">
        <v>150</v>
      </c>
      <c r="E1025" s="38"/>
      <c r="F1025" s="194" t="s">
        <v>1055</v>
      </c>
      <c r="G1025" s="38"/>
      <c r="H1025" s="38"/>
      <c r="I1025" s="190"/>
      <c r="J1025" s="38"/>
      <c r="K1025" s="38"/>
      <c r="L1025" s="41"/>
      <c r="M1025" s="191"/>
      <c r="N1025" s="192"/>
      <c r="O1025" s="66"/>
      <c r="P1025" s="66"/>
      <c r="Q1025" s="66"/>
      <c r="R1025" s="66"/>
      <c r="S1025" s="66"/>
      <c r="T1025" s="67"/>
      <c r="U1025" s="36"/>
      <c r="V1025" s="36"/>
      <c r="W1025" s="36"/>
      <c r="X1025" s="36"/>
      <c r="Y1025" s="36"/>
      <c r="Z1025" s="36"/>
      <c r="AA1025" s="36"/>
      <c r="AB1025" s="36"/>
      <c r="AC1025" s="36"/>
      <c r="AD1025" s="36"/>
      <c r="AE1025" s="36"/>
      <c r="AT1025" s="19" t="s">
        <v>150</v>
      </c>
      <c r="AU1025" s="19" t="s">
        <v>82</v>
      </c>
    </row>
    <row r="1026" spans="1:65" s="14" customFormat="1" x14ac:dyDescent="0.2">
      <c r="B1026" s="205"/>
      <c r="C1026" s="206"/>
      <c r="D1026" s="188" t="s">
        <v>158</v>
      </c>
      <c r="E1026" s="207" t="s">
        <v>19</v>
      </c>
      <c r="F1026" s="208" t="s">
        <v>337</v>
      </c>
      <c r="G1026" s="206"/>
      <c r="H1026" s="209">
        <v>20</v>
      </c>
      <c r="I1026" s="210"/>
      <c r="J1026" s="206"/>
      <c r="K1026" s="206"/>
      <c r="L1026" s="211"/>
      <c r="M1026" s="212"/>
      <c r="N1026" s="213"/>
      <c r="O1026" s="213"/>
      <c r="P1026" s="213"/>
      <c r="Q1026" s="213"/>
      <c r="R1026" s="213"/>
      <c r="S1026" s="213"/>
      <c r="T1026" s="214"/>
      <c r="AT1026" s="215" t="s">
        <v>158</v>
      </c>
      <c r="AU1026" s="215" t="s">
        <v>82</v>
      </c>
      <c r="AV1026" s="14" t="s">
        <v>82</v>
      </c>
      <c r="AW1026" s="14" t="s">
        <v>33</v>
      </c>
      <c r="AX1026" s="14" t="s">
        <v>80</v>
      </c>
      <c r="AY1026" s="215" t="s">
        <v>138</v>
      </c>
    </row>
    <row r="1027" spans="1:65" s="2" customFormat="1" ht="24.15" customHeight="1" x14ac:dyDescent="0.2">
      <c r="A1027" s="36"/>
      <c r="B1027" s="37"/>
      <c r="C1027" s="175" t="s">
        <v>1056</v>
      </c>
      <c r="D1027" s="175" t="s">
        <v>141</v>
      </c>
      <c r="E1027" s="176" t="s">
        <v>1057</v>
      </c>
      <c r="F1027" s="177" t="s">
        <v>1058</v>
      </c>
      <c r="G1027" s="178" t="s">
        <v>154</v>
      </c>
      <c r="H1027" s="179">
        <v>1498.4690000000001</v>
      </c>
      <c r="I1027" s="180">
        <v>20</v>
      </c>
      <c r="J1027" s="181">
        <f>ROUND(I1027*H1027,2)</f>
        <v>29969.38</v>
      </c>
      <c r="K1027" s="177" t="s">
        <v>145</v>
      </c>
      <c r="L1027" s="41"/>
      <c r="M1027" s="182" t="s">
        <v>19</v>
      </c>
      <c r="N1027" s="183" t="s">
        <v>43</v>
      </c>
      <c r="O1027" s="66"/>
      <c r="P1027" s="184">
        <f>O1027*H1027</f>
        <v>0</v>
      </c>
      <c r="Q1027" s="184">
        <v>2.1000000000000001E-4</v>
      </c>
      <c r="R1027" s="184">
        <f>Q1027*H1027</f>
        <v>0.31467849000000003</v>
      </c>
      <c r="S1027" s="184">
        <v>0</v>
      </c>
      <c r="T1027" s="185">
        <f>S1027*H1027</f>
        <v>0</v>
      </c>
      <c r="U1027" s="36"/>
      <c r="V1027" s="36"/>
      <c r="W1027" s="36"/>
      <c r="X1027" s="36"/>
      <c r="Y1027" s="36"/>
      <c r="Z1027" s="36"/>
      <c r="AA1027" s="36"/>
      <c r="AB1027" s="36"/>
      <c r="AC1027" s="36"/>
      <c r="AD1027" s="36"/>
      <c r="AE1027" s="36"/>
      <c r="AR1027" s="186" t="s">
        <v>313</v>
      </c>
      <c r="AT1027" s="186" t="s">
        <v>141</v>
      </c>
      <c r="AU1027" s="186" t="s">
        <v>82</v>
      </c>
      <c r="AY1027" s="19" t="s">
        <v>138</v>
      </c>
      <c r="BE1027" s="187">
        <f>IF(N1027="základní",J1027,0)</f>
        <v>29969.38</v>
      </c>
      <c r="BF1027" s="187">
        <f>IF(N1027="snížená",J1027,0)</f>
        <v>0</v>
      </c>
      <c r="BG1027" s="187">
        <f>IF(N1027="zákl. přenesená",J1027,0)</f>
        <v>0</v>
      </c>
      <c r="BH1027" s="187">
        <f>IF(N1027="sníž. přenesená",J1027,0)</f>
        <v>0</v>
      </c>
      <c r="BI1027" s="187">
        <f>IF(N1027="nulová",J1027,0)</f>
        <v>0</v>
      </c>
      <c r="BJ1027" s="19" t="s">
        <v>80</v>
      </c>
      <c r="BK1027" s="187">
        <f>ROUND(I1027*H1027,2)</f>
        <v>29969.38</v>
      </c>
      <c r="BL1027" s="19" t="s">
        <v>313</v>
      </c>
      <c r="BM1027" s="186" t="s">
        <v>1059</v>
      </c>
    </row>
    <row r="1028" spans="1:65" s="2" customFormat="1" ht="19.2" x14ac:dyDescent="0.2">
      <c r="A1028" s="36"/>
      <c r="B1028" s="37"/>
      <c r="C1028" s="38"/>
      <c r="D1028" s="188" t="s">
        <v>148</v>
      </c>
      <c r="E1028" s="38"/>
      <c r="F1028" s="189" t="s">
        <v>1060</v>
      </c>
      <c r="G1028" s="38"/>
      <c r="H1028" s="38"/>
      <c r="I1028" s="190"/>
      <c r="J1028" s="38"/>
      <c r="K1028" s="38"/>
      <c r="L1028" s="41"/>
      <c r="M1028" s="191"/>
      <c r="N1028" s="192"/>
      <c r="O1028" s="66"/>
      <c r="P1028" s="66"/>
      <c r="Q1028" s="66"/>
      <c r="R1028" s="66"/>
      <c r="S1028" s="66"/>
      <c r="T1028" s="67"/>
      <c r="U1028" s="36"/>
      <c r="V1028" s="36"/>
      <c r="W1028" s="36"/>
      <c r="X1028" s="36"/>
      <c r="Y1028" s="36"/>
      <c r="Z1028" s="36"/>
      <c r="AA1028" s="36"/>
      <c r="AB1028" s="36"/>
      <c r="AC1028" s="36"/>
      <c r="AD1028" s="36"/>
      <c r="AE1028" s="36"/>
      <c r="AT1028" s="19" t="s">
        <v>148</v>
      </c>
      <c r="AU1028" s="19" t="s">
        <v>82</v>
      </c>
    </row>
    <row r="1029" spans="1:65" s="2" customFormat="1" x14ac:dyDescent="0.2">
      <c r="A1029" s="36"/>
      <c r="B1029" s="37"/>
      <c r="C1029" s="38"/>
      <c r="D1029" s="193" t="s">
        <v>150</v>
      </c>
      <c r="E1029" s="38"/>
      <c r="F1029" s="194" t="s">
        <v>1061</v>
      </c>
      <c r="G1029" s="38"/>
      <c r="H1029" s="38"/>
      <c r="I1029" s="190"/>
      <c r="J1029" s="38"/>
      <c r="K1029" s="38"/>
      <c r="L1029" s="41"/>
      <c r="M1029" s="191"/>
      <c r="N1029" s="192"/>
      <c r="O1029" s="66"/>
      <c r="P1029" s="66"/>
      <c r="Q1029" s="66"/>
      <c r="R1029" s="66"/>
      <c r="S1029" s="66"/>
      <c r="T1029" s="67"/>
      <c r="U1029" s="36"/>
      <c r="V1029" s="36"/>
      <c r="W1029" s="36"/>
      <c r="X1029" s="36"/>
      <c r="Y1029" s="36"/>
      <c r="Z1029" s="36"/>
      <c r="AA1029" s="36"/>
      <c r="AB1029" s="36"/>
      <c r="AC1029" s="36"/>
      <c r="AD1029" s="36"/>
      <c r="AE1029" s="36"/>
      <c r="AT1029" s="19" t="s">
        <v>150</v>
      </c>
      <c r="AU1029" s="19" t="s">
        <v>82</v>
      </c>
    </row>
    <row r="1030" spans="1:65" s="14" customFormat="1" x14ac:dyDescent="0.2">
      <c r="B1030" s="205"/>
      <c r="C1030" s="206"/>
      <c r="D1030" s="188" t="s">
        <v>158</v>
      </c>
      <c r="E1030" s="207" t="s">
        <v>19</v>
      </c>
      <c r="F1030" s="208" t="s">
        <v>1062</v>
      </c>
      <c r="G1030" s="206"/>
      <c r="H1030" s="209">
        <v>327.56</v>
      </c>
      <c r="I1030" s="210"/>
      <c r="J1030" s="206"/>
      <c r="K1030" s="206"/>
      <c r="L1030" s="211"/>
      <c r="M1030" s="212"/>
      <c r="N1030" s="213"/>
      <c r="O1030" s="213"/>
      <c r="P1030" s="213"/>
      <c r="Q1030" s="213"/>
      <c r="R1030" s="213"/>
      <c r="S1030" s="213"/>
      <c r="T1030" s="214"/>
      <c r="AT1030" s="215" t="s">
        <v>158</v>
      </c>
      <c r="AU1030" s="215" t="s">
        <v>82</v>
      </c>
      <c r="AV1030" s="14" t="s">
        <v>82</v>
      </c>
      <c r="AW1030" s="14" t="s">
        <v>33</v>
      </c>
      <c r="AX1030" s="14" t="s">
        <v>72</v>
      </c>
      <c r="AY1030" s="215" t="s">
        <v>138</v>
      </c>
    </row>
    <row r="1031" spans="1:65" s="14" customFormat="1" x14ac:dyDescent="0.2">
      <c r="B1031" s="205"/>
      <c r="C1031" s="206"/>
      <c r="D1031" s="188" t="s">
        <v>158</v>
      </c>
      <c r="E1031" s="207" t="s">
        <v>19</v>
      </c>
      <c r="F1031" s="208" t="s">
        <v>1063</v>
      </c>
      <c r="G1031" s="206"/>
      <c r="H1031" s="209">
        <v>20.483000000000001</v>
      </c>
      <c r="I1031" s="210"/>
      <c r="J1031" s="206"/>
      <c r="K1031" s="206"/>
      <c r="L1031" s="211"/>
      <c r="M1031" s="212"/>
      <c r="N1031" s="213"/>
      <c r="O1031" s="213"/>
      <c r="P1031" s="213"/>
      <c r="Q1031" s="213"/>
      <c r="R1031" s="213"/>
      <c r="S1031" s="213"/>
      <c r="T1031" s="214"/>
      <c r="AT1031" s="215" t="s">
        <v>158</v>
      </c>
      <c r="AU1031" s="215" t="s">
        <v>82</v>
      </c>
      <c r="AV1031" s="14" t="s">
        <v>82</v>
      </c>
      <c r="AW1031" s="14" t="s">
        <v>33</v>
      </c>
      <c r="AX1031" s="14" t="s">
        <v>72</v>
      </c>
      <c r="AY1031" s="215" t="s">
        <v>138</v>
      </c>
    </row>
    <row r="1032" spans="1:65" s="14" customFormat="1" x14ac:dyDescent="0.2">
      <c r="B1032" s="205"/>
      <c r="C1032" s="206"/>
      <c r="D1032" s="188" t="s">
        <v>158</v>
      </c>
      <c r="E1032" s="207" t="s">
        <v>19</v>
      </c>
      <c r="F1032" s="208" t="s">
        <v>1064</v>
      </c>
      <c r="G1032" s="206"/>
      <c r="H1032" s="209">
        <v>987.10799999999995</v>
      </c>
      <c r="I1032" s="210"/>
      <c r="J1032" s="206"/>
      <c r="K1032" s="206"/>
      <c r="L1032" s="211"/>
      <c r="M1032" s="212"/>
      <c r="N1032" s="213"/>
      <c r="O1032" s="213"/>
      <c r="P1032" s="213"/>
      <c r="Q1032" s="213"/>
      <c r="R1032" s="213"/>
      <c r="S1032" s="213"/>
      <c r="T1032" s="214"/>
      <c r="AT1032" s="215" t="s">
        <v>158</v>
      </c>
      <c r="AU1032" s="215" t="s">
        <v>82</v>
      </c>
      <c r="AV1032" s="14" t="s">
        <v>82</v>
      </c>
      <c r="AW1032" s="14" t="s">
        <v>33</v>
      </c>
      <c r="AX1032" s="14" t="s">
        <v>72</v>
      </c>
      <c r="AY1032" s="215" t="s">
        <v>138</v>
      </c>
    </row>
    <row r="1033" spans="1:65" s="14" customFormat="1" x14ac:dyDescent="0.2">
      <c r="B1033" s="205"/>
      <c r="C1033" s="206"/>
      <c r="D1033" s="188" t="s">
        <v>158</v>
      </c>
      <c r="E1033" s="207" t="s">
        <v>19</v>
      </c>
      <c r="F1033" s="208" t="s">
        <v>1065</v>
      </c>
      <c r="G1033" s="206"/>
      <c r="H1033" s="209">
        <v>63.752000000000002</v>
      </c>
      <c r="I1033" s="210"/>
      <c r="J1033" s="206"/>
      <c r="K1033" s="206"/>
      <c r="L1033" s="211"/>
      <c r="M1033" s="212"/>
      <c r="N1033" s="213"/>
      <c r="O1033" s="213"/>
      <c r="P1033" s="213"/>
      <c r="Q1033" s="213"/>
      <c r="R1033" s="213"/>
      <c r="S1033" s="213"/>
      <c r="T1033" s="214"/>
      <c r="AT1033" s="215" t="s">
        <v>158</v>
      </c>
      <c r="AU1033" s="215" t="s">
        <v>82</v>
      </c>
      <c r="AV1033" s="14" t="s">
        <v>82</v>
      </c>
      <c r="AW1033" s="14" t="s">
        <v>33</v>
      </c>
      <c r="AX1033" s="14" t="s">
        <v>72</v>
      </c>
      <c r="AY1033" s="215" t="s">
        <v>138</v>
      </c>
    </row>
    <row r="1034" spans="1:65" s="14" customFormat="1" ht="30.6" x14ac:dyDescent="0.2">
      <c r="B1034" s="205"/>
      <c r="C1034" s="206"/>
      <c r="D1034" s="188" t="s">
        <v>158</v>
      </c>
      <c r="E1034" s="207" t="s">
        <v>19</v>
      </c>
      <c r="F1034" s="208" t="s">
        <v>1066</v>
      </c>
      <c r="G1034" s="206"/>
      <c r="H1034" s="209">
        <v>99.566000000000003</v>
      </c>
      <c r="I1034" s="210"/>
      <c r="J1034" s="206"/>
      <c r="K1034" s="206"/>
      <c r="L1034" s="211"/>
      <c r="M1034" s="212"/>
      <c r="N1034" s="213"/>
      <c r="O1034" s="213"/>
      <c r="P1034" s="213"/>
      <c r="Q1034" s="213"/>
      <c r="R1034" s="213"/>
      <c r="S1034" s="213"/>
      <c r="T1034" s="214"/>
      <c r="AT1034" s="215" t="s">
        <v>158</v>
      </c>
      <c r="AU1034" s="215" t="s">
        <v>82</v>
      </c>
      <c r="AV1034" s="14" t="s">
        <v>82</v>
      </c>
      <c r="AW1034" s="14" t="s">
        <v>33</v>
      </c>
      <c r="AX1034" s="14" t="s">
        <v>72</v>
      </c>
      <c r="AY1034" s="215" t="s">
        <v>138</v>
      </c>
    </row>
    <row r="1035" spans="1:65" s="15" customFormat="1" x14ac:dyDescent="0.2">
      <c r="B1035" s="216"/>
      <c r="C1035" s="217"/>
      <c r="D1035" s="188" t="s">
        <v>158</v>
      </c>
      <c r="E1035" s="218" t="s">
        <v>19</v>
      </c>
      <c r="F1035" s="219" t="s">
        <v>214</v>
      </c>
      <c r="G1035" s="217"/>
      <c r="H1035" s="220">
        <v>1498.4689999999998</v>
      </c>
      <c r="I1035" s="221"/>
      <c r="J1035" s="217"/>
      <c r="K1035" s="217"/>
      <c r="L1035" s="222"/>
      <c r="M1035" s="223"/>
      <c r="N1035" s="224"/>
      <c r="O1035" s="224"/>
      <c r="P1035" s="224"/>
      <c r="Q1035" s="224"/>
      <c r="R1035" s="224"/>
      <c r="S1035" s="224"/>
      <c r="T1035" s="225"/>
      <c r="AT1035" s="226" t="s">
        <v>158</v>
      </c>
      <c r="AU1035" s="226" t="s">
        <v>82</v>
      </c>
      <c r="AV1035" s="15" t="s">
        <v>146</v>
      </c>
      <c r="AW1035" s="15" t="s">
        <v>33</v>
      </c>
      <c r="AX1035" s="15" t="s">
        <v>80</v>
      </c>
      <c r="AY1035" s="226" t="s">
        <v>138</v>
      </c>
    </row>
    <row r="1036" spans="1:65" s="2" customFormat="1" ht="33" customHeight="1" x14ac:dyDescent="0.2">
      <c r="A1036" s="36"/>
      <c r="B1036" s="37"/>
      <c r="C1036" s="175" t="s">
        <v>1067</v>
      </c>
      <c r="D1036" s="175" t="s">
        <v>141</v>
      </c>
      <c r="E1036" s="176" t="s">
        <v>1068</v>
      </c>
      <c r="F1036" s="177" t="s">
        <v>1069</v>
      </c>
      <c r="G1036" s="178" t="s">
        <v>154</v>
      </c>
      <c r="H1036" s="179">
        <v>50.215000000000003</v>
      </c>
      <c r="I1036" s="180">
        <v>95</v>
      </c>
      <c r="J1036" s="181">
        <f>ROUND(I1036*H1036,2)</f>
        <v>4770.43</v>
      </c>
      <c r="K1036" s="177" t="s">
        <v>145</v>
      </c>
      <c r="L1036" s="41"/>
      <c r="M1036" s="182" t="s">
        <v>19</v>
      </c>
      <c r="N1036" s="183" t="s">
        <v>43</v>
      </c>
      <c r="O1036" s="66"/>
      <c r="P1036" s="184">
        <f>O1036*H1036</f>
        <v>0</v>
      </c>
      <c r="Q1036" s="184">
        <v>2.9E-4</v>
      </c>
      <c r="R1036" s="184">
        <f>Q1036*H1036</f>
        <v>1.4562350000000002E-2</v>
      </c>
      <c r="S1036" s="184">
        <v>0</v>
      </c>
      <c r="T1036" s="185">
        <f>S1036*H1036</f>
        <v>0</v>
      </c>
      <c r="U1036" s="36"/>
      <c r="V1036" s="36"/>
      <c r="W1036" s="36"/>
      <c r="X1036" s="36"/>
      <c r="Y1036" s="36"/>
      <c r="Z1036" s="36"/>
      <c r="AA1036" s="36"/>
      <c r="AB1036" s="36"/>
      <c r="AC1036" s="36"/>
      <c r="AD1036" s="36"/>
      <c r="AE1036" s="36"/>
      <c r="AR1036" s="186" t="s">
        <v>313</v>
      </c>
      <c r="AT1036" s="186" t="s">
        <v>141</v>
      </c>
      <c r="AU1036" s="186" t="s">
        <v>82</v>
      </c>
      <c r="AY1036" s="19" t="s">
        <v>138</v>
      </c>
      <c r="BE1036" s="187">
        <f>IF(N1036="základní",J1036,0)</f>
        <v>4770.43</v>
      </c>
      <c r="BF1036" s="187">
        <f>IF(N1036="snížená",J1036,0)</f>
        <v>0</v>
      </c>
      <c r="BG1036" s="187">
        <f>IF(N1036="zákl. přenesená",J1036,0)</f>
        <v>0</v>
      </c>
      <c r="BH1036" s="187">
        <f>IF(N1036="sníž. přenesená",J1036,0)</f>
        <v>0</v>
      </c>
      <c r="BI1036" s="187">
        <f>IF(N1036="nulová",J1036,0)</f>
        <v>0</v>
      </c>
      <c r="BJ1036" s="19" t="s">
        <v>80</v>
      </c>
      <c r="BK1036" s="187">
        <f>ROUND(I1036*H1036,2)</f>
        <v>4770.43</v>
      </c>
      <c r="BL1036" s="19" t="s">
        <v>313</v>
      </c>
      <c r="BM1036" s="186" t="s">
        <v>1070</v>
      </c>
    </row>
    <row r="1037" spans="1:65" s="2" customFormat="1" ht="28.8" x14ac:dyDescent="0.2">
      <c r="A1037" s="36"/>
      <c r="B1037" s="37"/>
      <c r="C1037" s="38"/>
      <c r="D1037" s="188" t="s">
        <v>148</v>
      </c>
      <c r="E1037" s="38"/>
      <c r="F1037" s="189" t="s">
        <v>1071</v>
      </c>
      <c r="G1037" s="38"/>
      <c r="H1037" s="38"/>
      <c r="I1037" s="190"/>
      <c r="J1037" s="38"/>
      <c r="K1037" s="38"/>
      <c r="L1037" s="41"/>
      <c r="M1037" s="191"/>
      <c r="N1037" s="192"/>
      <c r="O1037" s="66"/>
      <c r="P1037" s="66"/>
      <c r="Q1037" s="66"/>
      <c r="R1037" s="66"/>
      <c r="S1037" s="66"/>
      <c r="T1037" s="67"/>
      <c r="U1037" s="36"/>
      <c r="V1037" s="36"/>
      <c r="W1037" s="36"/>
      <c r="X1037" s="36"/>
      <c r="Y1037" s="36"/>
      <c r="Z1037" s="36"/>
      <c r="AA1037" s="36"/>
      <c r="AB1037" s="36"/>
      <c r="AC1037" s="36"/>
      <c r="AD1037" s="36"/>
      <c r="AE1037" s="36"/>
      <c r="AT1037" s="19" t="s">
        <v>148</v>
      </c>
      <c r="AU1037" s="19" t="s">
        <v>82</v>
      </c>
    </row>
    <row r="1038" spans="1:65" s="2" customFormat="1" x14ac:dyDescent="0.2">
      <c r="A1038" s="36"/>
      <c r="B1038" s="37"/>
      <c r="C1038" s="38"/>
      <c r="D1038" s="193" t="s">
        <v>150</v>
      </c>
      <c r="E1038" s="38"/>
      <c r="F1038" s="194" t="s">
        <v>1072</v>
      </c>
      <c r="G1038" s="38"/>
      <c r="H1038" s="38"/>
      <c r="I1038" s="190"/>
      <c r="J1038" s="38"/>
      <c r="K1038" s="38"/>
      <c r="L1038" s="41"/>
      <c r="M1038" s="191"/>
      <c r="N1038" s="192"/>
      <c r="O1038" s="66"/>
      <c r="P1038" s="66"/>
      <c r="Q1038" s="66"/>
      <c r="R1038" s="66"/>
      <c r="S1038" s="66"/>
      <c r="T1038" s="67"/>
      <c r="U1038" s="36"/>
      <c r="V1038" s="36"/>
      <c r="W1038" s="36"/>
      <c r="X1038" s="36"/>
      <c r="Y1038" s="36"/>
      <c r="Z1038" s="36"/>
      <c r="AA1038" s="36"/>
      <c r="AB1038" s="36"/>
      <c r="AC1038" s="36"/>
      <c r="AD1038" s="36"/>
      <c r="AE1038" s="36"/>
      <c r="AT1038" s="19" t="s">
        <v>150</v>
      </c>
      <c r="AU1038" s="19" t="s">
        <v>82</v>
      </c>
    </row>
    <row r="1039" spans="1:65" s="14" customFormat="1" x14ac:dyDescent="0.2">
      <c r="B1039" s="205"/>
      <c r="C1039" s="206"/>
      <c r="D1039" s="188" t="s">
        <v>158</v>
      </c>
      <c r="E1039" s="207" t="s">
        <v>19</v>
      </c>
      <c r="F1039" s="208" t="s">
        <v>1073</v>
      </c>
      <c r="G1039" s="206"/>
      <c r="H1039" s="209">
        <v>29.56</v>
      </c>
      <c r="I1039" s="210"/>
      <c r="J1039" s="206"/>
      <c r="K1039" s="206"/>
      <c r="L1039" s="211"/>
      <c r="M1039" s="212"/>
      <c r="N1039" s="213"/>
      <c r="O1039" s="213"/>
      <c r="P1039" s="213"/>
      <c r="Q1039" s="213"/>
      <c r="R1039" s="213"/>
      <c r="S1039" s="213"/>
      <c r="T1039" s="214"/>
      <c r="AT1039" s="215" t="s">
        <v>158</v>
      </c>
      <c r="AU1039" s="215" t="s">
        <v>82</v>
      </c>
      <c r="AV1039" s="14" t="s">
        <v>82</v>
      </c>
      <c r="AW1039" s="14" t="s">
        <v>33</v>
      </c>
      <c r="AX1039" s="14" t="s">
        <v>72</v>
      </c>
      <c r="AY1039" s="215" t="s">
        <v>138</v>
      </c>
    </row>
    <row r="1040" spans="1:65" s="14" customFormat="1" x14ac:dyDescent="0.2">
      <c r="B1040" s="205"/>
      <c r="C1040" s="206"/>
      <c r="D1040" s="188" t="s">
        <v>158</v>
      </c>
      <c r="E1040" s="207" t="s">
        <v>19</v>
      </c>
      <c r="F1040" s="208" t="s">
        <v>1074</v>
      </c>
      <c r="G1040" s="206"/>
      <c r="H1040" s="209">
        <v>20.655000000000001</v>
      </c>
      <c r="I1040" s="210"/>
      <c r="J1040" s="206"/>
      <c r="K1040" s="206"/>
      <c r="L1040" s="211"/>
      <c r="M1040" s="212"/>
      <c r="N1040" s="213"/>
      <c r="O1040" s="213"/>
      <c r="P1040" s="213"/>
      <c r="Q1040" s="213"/>
      <c r="R1040" s="213"/>
      <c r="S1040" s="213"/>
      <c r="T1040" s="214"/>
      <c r="AT1040" s="215" t="s">
        <v>158</v>
      </c>
      <c r="AU1040" s="215" t="s">
        <v>82</v>
      </c>
      <c r="AV1040" s="14" t="s">
        <v>82</v>
      </c>
      <c r="AW1040" s="14" t="s">
        <v>33</v>
      </c>
      <c r="AX1040" s="14" t="s">
        <v>72</v>
      </c>
      <c r="AY1040" s="215" t="s">
        <v>138</v>
      </c>
    </row>
    <row r="1041" spans="1:65" s="15" customFormat="1" x14ac:dyDescent="0.2">
      <c r="B1041" s="216"/>
      <c r="C1041" s="217"/>
      <c r="D1041" s="188" t="s">
        <v>158</v>
      </c>
      <c r="E1041" s="218" t="s">
        <v>19</v>
      </c>
      <c r="F1041" s="219" t="s">
        <v>214</v>
      </c>
      <c r="G1041" s="217"/>
      <c r="H1041" s="220">
        <v>50.215000000000003</v>
      </c>
      <c r="I1041" s="221"/>
      <c r="J1041" s="217"/>
      <c r="K1041" s="217"/>
      <c r="L1041" s="222"/>
      <c r="M1041" s="223"/>
      <c r="N1041" s="224"/>
      <c r="O1041" s="224"/>
      <c r="P1041" s="224"/>
      <c r="Q1041" s="224"/>
      <c r="R1041" s="224"/>
      <c r="S1041" s="224"/>
      <c r="T1041" s="225"/>
      <c r="AT1041" s="226" t="s">
        <v>158</v>
      </c>
      <c r="AU1041" s="226" t="s">
        <v>82</v>
      </c>
      <c r="AV1041" s="15" t="s">
        <v>146</v>
      </c>
      <c r="AW1041" s="15" t="s">
        <v>33</v>
      </c>
      <c r="AX1041" s="15" t="s">
        <v>80</v>
      </c>
      <c r="AY1041" s="226" t="s">
        <v>138</v>
      </c>
    </row>
    <row r="1042" spans="1:65" s="2" customFormat="1" ht="33" customHeight="1" x14ac:dyDescent="0.2">
      <c r="A1042" s="36"/>
      <c r="B1042" s="37"/>
      <c r="C1042" s="175" t="s">
        <v>1075</v>
      </c>
      <c r="D1042" s="175" t="s">
        <v>141</v>
      </c>
      <c r="E1042" s="176" t="s">
        <v>1076</v>
      </c>
      <c r="F1042" s="177" t="s">
        <v>1077</v>
      </c>
      <c r="G1042" s="178" t="s">
        <v>154</v>
      </c>
      <c r="H1042" s="179">
        <v>1498.4690000000001</v>
      </c>
      <c r="I1042" s="180">
        <v>65</v>
      </c>
      <c r="J1042" s="181">
        <f>ROUND(I1042*H1042,2)</f>
        <v>97400.49</v>
      </c>
      <c r="K1042" s="177" t="s">
        <v>145</v>
      </c>
      <c r="L1042" s="41"/>
      <c r="M1042" s="182" t="s">
        <v>19</v>
      </c>
      <c r="N1042" s="183" t="s">
        <v>43</v>
      </c>
      <c r="O1042" s="66"/>
      <c r="P1042" s="184">
        <f>O1042*H1042</f>
        <v>0</v>
      </c>
      <c r="Q1042" s="184">
        <v>2.7E-4</v>
      </c>
      <c r="R1042" s="184">
        <f>Q1042*H1042</f>
        <v>0.40458663</v>
      </c>
      <c r="S1042" s="184">
        <v>0</v>
      </c>
      <c r="T1042" s="185">
        <f>S1042*H1042</f>
        <v>0</v>
      </c>
      <c r="U1042" s="36"/>
      <c r="V1042" s="36"/>
      <c r="W1042" s="36"/>
      <c r="X1042" s="36"/>
      <c r="Y1042" s="36"/>
      <c r="Z1042" s="36"/>
      <c r="AA1042" s="36"/>
      <c r="AB1042" s="36"/>
      <c r="AC1042" s="36"/>
      <c r="AD1042" s="36"/>
      <c r="AE1042" s="36"/>
      <c r="AR1042" s="186" t="s">
        <v>313</v>
      </c>
      <c r="AT1042" s="186" t="s">
        <v>141</v>
      </c>
      <c r="AU1042" s="186" t="s">
        <v>82</v>
      </c>
      <c r="AY1042" s="19" t="s">
        <v>138</v>
      </c>
      <c r="BE1042" s="187">
        <f>IF(N1042="základní",J1042,0)</f>
        <v>97400.49</v>
      </c>
      <c r="BF1042" s="187">
        <f>IF(N1042="snížená",J1042,0)</f>
        <v>0</v>
      </c>
      <c r="BG1042" s="187">
        <f>IF(N1042="zákl. přenesená",J1042,0)</f>
        <v>0</v>
      </c>
      <c r="BH1042" s="187">
        <f>IF(N1042="sníž. přenesená",J1042,0)</f>
        <v>0</v>
      </c>
      <c r="BI1042" s="187">
        <f>IF(N1042="nulová",J1042,0)</f>
        <v>0</v>
      </c>
      <c r="BJ1042" s="19" t="s">
        <v>80</v>
      </c>
      <c r="BK1042" s="187">
        <f>ROUND(I1042*H1042,2)</f>
        <v>97400.49</v>
      </c>
      <c r="BL1042" s="19" t="s">
        <v>313</v>
      </c>
      <c r="BM1042" s="186" t="s">
        <v>1078</v>
      </c>
    </row>
    <row r="1043" spans="1:65" s="2" customFormat="1" ht="28.8" x14ac:dyDescent="0.2">
      <c r="A1043" s="36"/>
      <c r="B1043" s="37"/>
      <c r="C1043" s="38"/>
      <c r="D1043" s="188" t="s">
        <v>148</v>
      </c>
      <c r="E1043" s="38"/>
      <c r="F1043" s="189" t="s">
        <v>1079</v>
      </c>
      <c r="G1043" s="38"/>
      <c r="H1043" s="38"/>
      <c r="I1043" s="190"/>
      <c r="J1043" s="38"/>
      <c r="K1043" s="38"/>
      <c r="L1043" s="41"/>
      <c r="M1043" s="191"/>
      <c r="N1043" s="192"/>
      <c r="O1043" s="66"/>
      <c r="P1043" s="66"/>
      <c r="Q1043" s="66"/>
      <c r="R1043" s="66"/>
      <c r="S1043" s="66"/>
      <c r="T1043" s="67"/>
      <c r="U1043" s="36"/>
      <c r="V1043" s="36"/>
      <c r="W1043" s="36"/>
      <c r="X1043" s="36"/>
      <c r="Y1043" s="36"/>
      <c r="Z1043" s="36"/>
      <c r="AA1043" s="36"/>
      <c r="AB1043" s="36"/>
      <c r="AC1043" s="36"/>
      <c r="AD1043" s="36"/>
      <c r="AE1043" s="36"/>
      <c r="AT1043" s="19" t="s">
        <v>148</v>
      </c>
      <c r="AU1043" s="19" t="s">
        <v>82</v>
      </c>
    </row>
    <row r="1044" spans="1:65" s="2" customFormat="1" x14ac:dyDescent="0.2">
      <c r="A1044" s="36"/>
      <c r="B1044" s="37"/>
      <c r="C1044" s="38"/>
      <c r="D1044" s="193" t="s">
        <v>150</v>
      </c>
      <c r="E1044" s="38"/>
      <c r="F1044" s="194" t="s">
        <v>1080</v>
      </c>
      <c r="G1044" s="38"/>
      <c r="H1044" s="38"/>
      <c r="I1044" s="190"/>
      <c r="J1044" s="38"/>
      <c r="K1044" s="38"/>
      <c r="L1044" s="41"/>
      <c r="M1044" s="191"/>
      <c r="N1044" s="192"/>
      <c r="O1044" s="66"/>
      <c r="P1044" s="66"/>
      <c r="Q1044" s="66"/>
      <c r="R1044" s="66"/>
      <c r="S1044" s="66"/>
      <c r="T1044" s="67"/>
      <c r="U1044" s="36"/>
      <c r="V1044" s="36"/>
      <c r="W1044" s="36"/>
      <c r="X1044" s="36"/>
      <c r="Y1044" s="36"/>
      <c r="Z1044" s="36"/>
      <c r="AA1044" s="36"/>
      <c r="AB1044" s="36"/>
      <c r="AC1044" s="36"/>
      <c r="AD1044" s="36"/>
      <c r="AE1044" s="36"/>
      <c r="AT1044" s="19" t="s">
        <v>150</v>
      </c>
      <c r="AU1044" s="19" t="s">
        <v>82</v>
      </c>
    </row>
    <row r="1045" spans="1:65" s="14" customFormat="1" x14ac:dyDescent="0.2">
      <c r="B1045" s="205"/>
      <c r="C1045" s="206"/>
      <c r="D1045" s="188" t="s">
        <v>158</v>
      </c>
      <c r="E1045" s="207" t="s">
        <v>19</v>
      </c>
      <c r="F1045" s="208" t="s">
        <v>1062</v>
      </c>
      <c r="G1045" s="206"/>
      <c r="H1045" s="209">
        <v>327.56</v>
      </c>
      <c r="I1045" s="210"/>
      <c r="J1045" s="206"/>
      <c r="K1045" s="206"/>
      <c r="L1045" s="211"/>
      <c r="M1045" s="212"/>
      <c r="N1045" s="213"/>
      <c r="O1045" s="213"/>
      <c r="P1045" s="213"/>
      <c r="Q1045" s="213"/>
      <c r="R1045" s="213"/>
      <c r="S1045" s="213"/>
      <c r="T1045" s="214"/>
      <c r="AT1045" s="215" t="s">
        <v>158</v>
      </c>
      <c r="AU1045" s="215" t="s">
        <v>82</v>
      </c>
      <c r="AV1045" s="14" t="s">
        <v>82</v>
      </c>
      <c r="AW1045" s="14" t="s">
        <v>33</v>
      </c>
      <c r="AX1045" s="14" t="s">
        <v>72</v>
      </c>
      <c r="AY1045" s="215" t="s">
        <v>138</v>
      </c>
    </row>
    <row r="1046" spans="1:65" s="14" customFormat="1" x14ac:dyDescent="0.2">
      <c r="B1046" s="205"/>
      <c r="C1046" s="206"/>
      <c r="D1046" s="188" t="s">
        <v>158</v>
      </c>
      <c r="E1046" s="207" t="s">
        <v>19</v>
      </c>
      <c r="F1046" s="208" t="s">
        <v>1063</v>
      </c>
      <c r="G1046" s="206"/>
      <c r="H1046" s="209">
        <v>20.483000000000001</v>
      </c>
      <c r="I1046" s="210"/>
      <c r="J1046" s="206"/>
      <c r="K1046" s="206"/>
      <c r="L1046" s="211"/>
      <c r="M1046" s="212"/>
      <c r="N1046" s="213"/>
      <c r="O1046" s="213"/>
      <c r="P1046" s="213"/>
      <c r="Q1046" s="213"/>
      <c r="R1046" s="213"/>
      <c r="S1046" s="213"/>
      <c r="T1046" s="214"/>
      <c r="AT1046" s="215" t="s">
        <v>158</v>
      </c>
      <c r="AU1046" s="215" t="s">
        <v>82</v>
      </c>
      <c r="AV1046" s="14" t="s">
        <v>82</v>
      </c>
      <c r="AW1046" s="14" t="s">
        <v>33</v>
      </c>
      <c r="AX1046" s="14" t="s">
        <v>72</v>
      </c>
      <c r="AY1046" s="215" t="s">
        <v>138</v>
      </c>
    </row>
    <row r="1047" spans="1:65" s="14" customFormat="1" x14ac:dyDescent="0.2">
      <c r="B1047" s="205"/>
      <c r="C1047" s="206"/>
      <c r="D1047" s="188" t="s">
        <v>158</v>
      </c>
      <c r="E1047" s="207" t="s">
        <v>19</v>
      </c>
      <c r="F1047" s="208" t="s">
        <v>1064</v>
      </c>
      <c r="G1047" s="206"/>
      <c r="H1047" s="209">
        <v>987.10799999999995</v>
      </c>
      <c r="I1047" s="210"/>
      <c r="J1047" s="206"/>
      <c r="K1047" s="206"/>
      <c r="L1047" s="211"/>
      <c r="M1047" s="212"/>
      <c r="N1047" s="213"/>
      <c r="O1047" s="213"/>
      <c r="P1047" s="213"/>
      <c r="Q1047" s="213"/>
      <c r="R1047" s="213"/>
      <c r="S1047" s="213"/>
      <c r="T1047" s="214"/>
      <c r="AT1047" s="215" t="s">
        <v>158</v>
      </c>
      <c r="AU1047" s="215" t="s">
        <v>82</v>
      </c>
      <c r="AV1047" s="14" t="s">
        <v>82</v>
      </c>
      <c r="AW1047" s="14" t="s">
        <v>33</v>
      </c>
      <c r="AX1047" s="14" t="s">
        <v>72</v>
      </c>
      <c r="AY1047" s="215" t="s">
        <v>138</v>
      </c>
    </row>
    <row r="1048" spans="1:65" s="14" customFormat="1" x14ac:dyDescent="0.2">
      <c r="B1048" s="205"/>
      <c r="C1048" s="206"/>
      <c r="D1048" s="188" t="s">
        <v>158</v>
      </c>
      <c r="E1048" s="207" t="s">
        <v>19</v>
      </c>
      <c r="F1048" s="208" t="s">
        <v>1065</v>
      </c>
      <c r="G1048" s="206"/>
      <c r="H1048" s="209">
        <v>63.752000000000002</v>
      </c>
      <c r="I1048" s="210"/>
      <c r="J1048" s="206"/>
      <c r="K1048" s="206"/>
      <c r="L1048" s="211"/>
      <c r="M1048" s="212"/>
      <c r="N1048" s="213"/>
      <c r="O1048" s="213"/>
      <c r="P1048" s="213"/>
      <c r="Q1048" s="213"/>
      <c r="R1048" s="213"/>
      <c r="S1048" s="213"/>
      <c r="T1048" s="214"/>
      <c r="AT1048" s="215" t="s">
        <v>158</v>
      </c>
      <c r="AU1048" s="215" t="s">
        <v>82</v>
      </c>
      <c r="AV1048" s="14" t="s">
        <v>82</v>
      </c>
      <c r="AW1048" s="14" t="s">
        <v>33</v>
      </c>
      <c r="AX1048" s="14" t="s">
        <v>72</v>
      </c>
      <c r="AY1048" s="215" t="s">
        <v>138</v>
      </c>
    </row>
    <row r="1049" spans="1:65" s="14" customFormat="1" ht="30.6" x14ac:dyDescent="0.2">
      <c r="B1049" s="205"/>
      <c r="C1049" s="206"/>
      <c r="D1049" s="188" t="s">
        <v>158</v>
      </c>
      <c r="E1049" s="207" t="s">
        <v>19</v>
      </c>
      <c r="F1049" s="208" t="s">
        <v>1066</v>
      </c>
      <c r="G1049" s="206"/>
      <c r="H1049" s="209">
        <v>99.566000000000003</v>
      </c>
      <c r="I1049" s="210"/>
      <c r="J1049" s="206"/>
      <c r="K1049" s="206"/>
      <c r="L1049" s="211"/>
      <c r="M1049" s="212"/>
      <c r="N1049" s="213"/>
      <c r="O1049" s="213"/>
      <c r="P1049" s="213"/>
      <c r="Q1049" s="213"/>
      <c r="R1049" s="213"/>
      <c r="S1049" s="213"/>
      <c r="T1049" s="214"/>
      <c r="AT1049" s="215" t="s">
        <v>158</v>
      </c>
      <c r="AU1049" s="215" t="s">
        <v>82</v>
      </c>
      <c r="AV1049" s="14" t="s">
        <v>82</v>
      </c>
      <c r="AW1049" s="14" t="s">
        <v>33</v>
      </c>
      <c r="AX1049" s="14" t="s">
        <v>72</v>
      </c>
      <c r="AY1049" s="215" t="s">
        <v>138</v>
      </c>
    </row>
    <row r="1050" spans="1:65" s="15" customFormat="1" x14ac:dyDescent="0.2">
      <c r="B1050" s="216"/>
      <c r="C1050" s="217"/>
      <c r="D1050" s="188" t="s">
        <v>158</v>
      </c>
      <c r="E1050" s="218" t="s">
        <v>19</v>
      </c>
      <c r="F1050" s="219" t="s">
        <v>214</v>
      </c>
      <c r="G1050" s="217"/>
      <c r="H1050" s="220">
        <v>1498.4689999999998</v>
      </c>
      <c r="I1050" s="221"/>
      <c r="J1050" s="217"/>
      <c r="K1050" s="217"/>
      <c r="L1050" s="222"/>
      <c r="M1050" s="237"/>
      <c r="N1050" s="238"/>
      <c r="O1050" s="238"/>
      <c r="P1050" s="238"/>
      <c r="Q1050" s="238"/>
      <c r="R1050" s="238"/>
      <c r="S1050" s="238"/>
      <c r="T1050" s="239"/>
      <c r="AT1050" s="226" t="s">
        <v>158</v>
      </c>
      <c r="AU1050" s="226" t="s">
        <v>82</v>
      </c>
      <c r="AV1050" s="15" t="s">
        <v>146</v>
      </c>
      <c r="AW1050" s="15" t="s">
        <v>33</v>
      </c>
      <c r="AX1050" s="15" t="s">
        <v>80</v>
      </c>
      <c r="AY1050" s="226" t="s">
        <v>138</v>
      </c>
    </row>
    <row r="1051" spans="1:65" s="2" customFormat="1" ht="6.9" customHeight="1" x14ac:dyDescent="0.2">
      <c r="A1051" s="36"/>
      <c r="B1051" s="49"/>
      <c r="C1051" s="50"/>
      <c r="D1051" s="50"/>
      <c r="E1051" s="50"/>
      <c r="F1051" s="50"/>
      <c r="G1051" s="50"/>
      <c r="H1051" s="50"/>
      <c r="I1051" s="50"/>
      <c r="J1051" s="50"/>
      <c r="K1051" s="50"/>
      <c r="L1051" s="41"/>
      <c r="M1051" s="36"/>
      <c r="O1051" s="36"/>
      <c r="P1051" s="36"/>
      <c r="Q1051" s="36"/>
      <c r="R1051" s="36"/>
      <c r="S1051" s="36"/>
      <c r="T1051" s="36"/>
      <c r="U1051" s="36"/>
      <c r="V1051" s="36"/>
      <c r="W1051" s="36"/>
      <c r="X1051" s="36"/>
      <c r="Y1051" s="36"/>
      <c r="Z1051" s="36"/>
      <c r="AA1051" s="36"/>
      <c r="AB1051" s="36"/>
      <c r="AC1051" s="36"/>
      <c r="AD1051" s="36"/>
      <c r="AE1051" s="36"/>
    </row>
  </sheetData>
  <sheetProtection algorithmName="SHA-512" hashValue="4TB8qQ3iUzl6i6jcPx0A3o5WFbVLUTOS1wkJ1kLyKStHfiPRBYc6TTsyHddtqkrYPUjSGqYQ6FLmkTAvptaRlA==" saltValue="+ruCXIR43jLQgvGOqoi1522MfU2Di/Z7egRAbrxqIaqKws5fu4839kL6rj9HQR6/FOaBox4wWlKcGcdmNmOkhA==" spinCount="100000" sheet="1" objects="1" scenarios="1" formatColumns="0" formatRows="0" autoFilter="0"/>
  <autoFilter ref="C95:K1050" xr:uid="{00000000-0009-0000-0000-000001000000}"/>
  <mergeCells count="9">
    <mergeCell ref="E50:H50"/>
    <mergeCell ref="E86:H86"/>
    <mergeCell ref="E88:H88"/>
    <mergeCell ref="L2:V2"/>
    <mergeCell ref="E7:H7"/>
    <mergeCell ref="E9:H9"/>
    <mergeCell ref="E18:H18"/>
    <mergeCell ref="E27:H27"/>
    <mergeCell ref="E48:H48"/>
  </mergeCells>
  <hyperlinks>
    <hyperlink ref="F101" r:id="rId1" xr:uid="{00000000-0004-0000-0100-000000000000}"/>
    <hyperlink ref="F104" r:id="rId2" xr:uid="{00000000-0004-0000-0100-000001000000}"/>
    <hyperlink ref="F109" r:id="rId3" xr:uid="{00000000-0004-0000-0100-000002000000}"/>
    <hyperlink ref="F115" r:id="rId4" xr:uid="{00000000-0004-0000-0100-000003000000}"/>
    <hyperlink ref="F121" r:id="rId5" xr:uid="{00000000-0004-0000-0100-000004000000}"/>
    <hyperlink ref="F125" r:id="rId6" xr:uid="{00000000-0004-0000-0100-000005000000}"/>
    <hyperlink ref="F153" r:id="rId7" xr:uid="{00000000-0004-0000-0100-000006000000}"/>
    <hyperlink ref="F158" r:id="rId8" xr:uid="{00000000-0004-0000-0100-000007000000}"/>
    <hyperlink ref="F163" r:id="rId9" xr:uid="{00000000-0004-0000-0100-000008000000}"/>
    <hyperlink ref="F168" r:id="rId10" xr:uid="{00000000-0004-0000-0100-000009000000}"/>
    <hyperlink ref="F172" r:id="rId11" xr:uid="{00000000-0004-0000-0100-00000A000000}"/>
    <hyperlink ref="F220" r:id="rId12" xr:uid="{00000000-0004-0000-0100-00000B000000}"/>
    <hyperlink ref="F231" r:id="rId13" xr:uid="{00000000-0004-0000-0100-00000C000000}"/>
    <hyperlink ref="F246" r:id="rId14" xr:uid="{00000000-0004-0000-0100-00000D000000}"/>
    <hyperlink ref="F250" r:id="rId15" xr:uid="{00000000-0004-0000-0100-00000E000000}"/>
    <hyperlink ref="F254" r:id="rId16" xr:uid="{00000000-0004-0000-0100-00000F000000}"/>
    <hyperlink ref="F261" r:id="rId17" xr:uid="{00000000-0004-0000-0100-000010000000}"/>
    <hyperlink ref="F267" r:id="rId18" xr:uid="{00000000-0004-0000-0100-000011000000}"/>
    <hyperlink ref="F273" r:id="rId19" xr:uid="{00000000-0004-0000-0100-000012000000}"/>
    <hyperlink ref="F276" r:id="rId20" xr:uid="{00000000-0004-0000-0100-000013000000}"/>
    <hyperlink ref="F279" r:id="rId21" xr:uid="{00000000-0004-0000-0100-000014000000}"/>
    <hyperlink ref="F283" r:id="rId22" xr:uid="{00000000-0004-0000-0100-000015000000}"/>
    <hyperlink ref="F286" r:id="rId23" xr:uid="{00000000-0004-0000-0100-000016000000}"/>
    <hyperlink ref="F293" r:id="rId24" xr:uid="{00000000-0004-0000-0100-000017000000}"/>
    <hyperlink ref="F296" r:id="rId25" xr:uid="{00000000-0004-0000-0100-000018000000}"/>
    <hyperlink ref="F300" r:id="rId26" xr:uid="{00000000-0004-0000-0100-000019000000}"/>
    <hyperlink ref="F305" r:id="rId27" xr:uid="{00000000-0004-0000-0100-00001A000000}"/>
    <hyperlink ref="F313" r:id="rId28" xr:uid="{00000000-0004-0000-0100-00001B000000}"/>
    <hyperlink ref="F318" r:id="rId29" xr:uid="{00000000-0004-0000-0100-00001C000000}"/>
    <hyperlink ref="F326" r:id="rId30" xr:uid="{00000000-0004-0000-0100-00001D000000}"/>
    <hyperlink ref="F331" r:id="rId31" xr:uid="{00000000-0004-0000-0100-00001E000000}"/>
    <hyperlink ref="F340" r:id="rId32" xr:uid="{00000000-0004-0000-0100-00001F000000}"/>
    <hyperlink ref="F345" r:id="rId33" xr:uid="{00000000-0004-0000-0100-000020000000}"/>
    <hyperlink ref="F362" r:id="rId34" xr:uid="{00000000-0004-0000-0100-000021000000}"/>
    <hyperlink ref="F367" r:id="rId35" xr:uid="{00000000-0004-0000-0100-000022000000}"/>
    <hyperlink ref="F372" r:id="rId36" xr:uid="{00000000-0004-0000-0100-000023000000}"/>
    <hyperlink ref="F377" r:id="rId37" xr:uid="{00000000-0004-0000-0100-000024000000}"/>
    <hyperlink ref="F381" r:id="rId38" xr:uid="{00000000-0004-0000-0100-000025000000}"/>
    <hyperlink ref="F388" r:id="rId39" xr:uid="{00000000-0004-0000-0100-000026000000}"/>
    <hyperlink ref="F403" r:id="rId40" xr:uid="{00000000-0004-0000-0100-000027000000}"/>
    <hyperlink ref="F434" r:id="rId41" xr:uid="{00000000-0004-0000-0100-000028000000}"/>
    <hyperlink ref="F446" r:id="rId42" xr:uid="{00000000-0004-0000-0100-000029000000}"/>
    <hyperlink ref="F504" r:id="rId43" xr:uid="{00000000-0004-0000-0100-00002A000000}"/>
    <hyperlink ref="F516" r:id="rId44" xr:uid="{00000000-0004-0000-0100-00002B000000}"/>
    <hyperlink ref="F553" r:id="rId45" xr:uid="{00000000-0004-0000-0100-00002C000000}"/>
    <hyperlink ref="F596" r:id="rId46" xr:uid="{00000000-0004-0000-0100-00002D000000}"/>
    <hyperlink ref="F601" r:id="rId47" xr:uid="{00000000-0004-0000-0100-00002E000000}"/>
    <hyperlink ref="F605" r:id="rId48" xr:uid="{00000000-0004-0000-0100-00002F000000}"/>
    <hyperlink ref="F615" r:id="rId49" xr:uid="{00000000-0004-0000-0100-000030000000}"/>
    <hyperlink ref="F639" r:id="rId50" xr:uid="{00000000-0004-0000-0100-000031000000}"/>
    <hyperlink ref="F649" r:id="rId51" xr:uid="{00000000-0004-0000-0100-000032000000}"/>
    <hyperlink ref="F653" r:id="rId52" xr:uid="{00000000-0004-0000-0100-000033000000}"/>
    <hyperlink ref="F665" r:id="rId53" xr:uid="{00000000-0004-0000-0100-000034000000}"/>
    <hyperlink ref="F668" r:id="rId54" xr:uid="{00000000-0004-0000-0100-000035000000}"/>
    <hyperlink ref="F675" r:id="rId55" xr:uid="{00000000-0004-0000-0100-000036000000}"/>
    <hyperlink ref="F687" r:id="rId56" xr:uid="{00000000-0004-0000-0100-000037000000}"/>
    <hyperlink ref="F702" r:id="rId57" xr:uid="{00000000-0004-0000-0100-000038000000}"/>
    <hyperlink ref="F705" r:id="rId58" xr:uid="{00000000-0004-0000-0100-000039000000}"/>
    <hyperlink ref="F709" r:id="rId59" xr:uid="{00000000-0004-0000-0100-00003A000000}"/>
    <hyperlink ref="F713" r:id="rId60" xr:uid="{00000000-0004-0000-0100-00003B000000}"/>
    <hyperlink ref="F717" r:id="rId61" xr:uid="{00000000-0004-0000-0100-00003C000000}"/>
    <hyperlink ref="F730" r:id="rId62" xr:uid="{00000000-0004-0000-0100-00003D000000}"/>
    <hyperlink ref="F767" r:id="rId63" xr:uid="{00000000-0004-0000-0100-00003E000000}"/>
    <hyperlink ref="F797" r:id="rId64" xr:uid="{00000000-0004-0000-0100-00003F000000}"/>
    <hyperlink ref="F862" r:id="rId65" xr:uid="{00000000-0004-0000-0100-000040000000}"/>
    <hyperlink ref="F866" r:id="rId66" xr:uid="{00000000-0004-0000-0100-000041000000}"/>
    <hyperlink ref="F870" r:id="rId67" xr:uid="{00000000-0004-0000-0100-000042000000}"/>
    <hyperlink ref="F874" r:id="rId68" xr:uid="{00000000-0004-0000-0100-000043000000}"/>
    <hyperlink ref="F906" r:id="rId69" xr:uid="{00000000-0004-0000-0100-000044000000}"/>
    <hyperlink ref="F936" r:id="rId70" xr:uid="{00000000-0004-0000-0100-000045000000}"/>
    <hyperlink ref="F968" r:id="rId71" xr:uid="{00000000-0004-0000-0100-000046000000}"/>
    <hyperlink ref="F972" r:id="rId72" xr:uid="{00000000-0004-0000-0100-000047000000}"/>
    <hyperlink ref="F995" r:id="rId73" xr:uid="{00000000-0004-0000-0100-000048000000}"/>
    <hyperlink ref="F1018" r:id="rId74" xr:uid="{00000000-0004-0000-0100-000049000000}"/>
    <hyperlink ref="F1021" r:id="rId75" xr:uid="{00000000-0004-0000-0100-00004A000000}"/>
    <hyperlink ref="F1025" r:id="rId76" xr:uid="{00000000-0004-0000-0100-00004B000000}"/>
    <hyperlink ref="F1029" r:id="rId77" xr:uid="{00000000-0004-0000-0100-00004C000000}"/>
    <hyperlink ref="F1038" r:id="rId78" xr:uid="{00000000-0004-0000-0100-00004D000000}"/>
    <hyperlink ref="F1044" r:id="rId79" xr:uid="{00000000-0004-0000-0100-00004E000000}"/>
  </hyperlinks>
  <pageMargins left="0.39374999999999999" right="0.39374999999999999" top="0.39374999999999999" bottom="0.39374999999999999" header="0" footer="0"/>
  <pageSetup paperSize="9" scale="76" fitToHeight="100" orientation="portrait" blackAndWhite="1" r:id="rId80"/>
  <headerFooter>
    <oddFooter>&amp;CStrana &amp;P z &amp;N</oddFooter>
  </headerFooter>
  <drawing r:id="rId8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00"/>
  <sheetViews>
    <sheetView showGridLines="0" topLeftCell="A68" workbookViewId="0">
      <selection activeCell="F164" sqref="F164"/>
    </sheetView>
  </sheetViews>
  <sheetFormatPr defaultRowHeight="10.199999999999999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 x14ac:dyDescent="0.2"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AT2" s="19" t="s">
        <v>85</v>
      </c>
    </row>
    <row r="3" spans="1:46" s="1" customFormat="1" ht="6.9" customHeight="1" x14ac:dyDescent="0.2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82</v>
      </c>
    </row>
    <row r="4" spans="1:46" s="1" customFormat="1" ht="24.9" customHeight="1" x14ac:dyDescent="0.2">
      <c r="B4" s="22"/>
      <c r="D4" s="105" t="s">
        <v>98</v>
      </c>
      <c r="L4" s="22"/>
      <c r="M4" s="106" t="s">
        <v>10</v>
      </c>
      <c r="AT4" s="19" t="s">
        <v>4</v>
      </c>
    </row>
    <row r="5" spans="1:46" s="1" customFormat="1" ht="6.9" customHeight="1" x14ac:dyDescent="0.2">
      <c r="B5" s="22"/>
      <c r="L5" s="22"/>
    </row>
    <row r="6" spans="1:46" s="1" customFormat="1" ht="12" customHeight="1" x14ac:dyDescent="0.2">
      <c r="B6" s="22"/>
      <c r="D6" s="107" t="s">
        <v>16</v>
      </c>
      <c r="L6" s="22"/>
    </row>
    <row r="7" spans="1:46" s="1" customFormat="1" ht="26.25" customHeight="1" x14ac:dyDescent="0.2">
      <c r="B7" s="22"/>
      <c r="E7" s="375" t="str">
        <f>'Rekapitulace stavby'!K6</f>
        <v>Stavební úpravy vnitřních prostor Polikliniky Vinohradská, č. p. 1513/176</v>
      </c>
      <c r="F7" s="376"/>
      <c r="G7" s="376"/>
      <c r="H7" s="376"/>
      <c r="L7" s="22"/>
    </row>
    <row r="8" spans="1:46" s="2" customFormat="1" ht="12" customHeight="1" x14ac:dyDescent="0.2">
      <c r="A8" s="36"/>
      <c r="B8" s="41"/>
      <c r="C8" s="36"/>
      <c r="D8" s="107" t="s">
        <v>99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 x14ac:dyDescent="0.2">
      <c r="A9" s="36"/>
      <c r="B9" s="41"/>
      <c r="C9" s="36"/>
      <c r="D9" s="36"/>
      <c r="E9" s="377" t="s">
        <v>1081</v>
      </c>
      <c r="F9" s="378"/>
      <c r="G9" s="378"/>
      <c r="H9" s="378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x14ac:dyDescent="0.2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 x14ac:dyDescent="0.2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 x14ac:dyDescent="0.2">
      <c r="A12" s="36"/>
      <c r="B12" s="41"/>
      <c r="C12" s="36"/>
      <c r="D12" s="107" t="s">
        <v>21</v>
      </c>
      <c r="E12" s="36"/>
      <c r="F12" s="109" t="s">
        <v>1082</v>
      </c>
      <c r="G12" s="36"/>
      <c r="H12" s="36"/>
      <c r="I12" s="107" t="s">
        <v>23</v>
      </c>
      <c r="J12" s="110">
        <f>'Rekapitulace stavby'!AN8</f>
        <v>45740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8" customHeight="1" x14ac:dyDescent="0.2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 x14ac:dyDescent="0.2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tr">
        <f>IF('Rekapitulace stavby'!AN10="","",'Rekapitulace stavby'!AN10)</f>
        <v>IČ: 00063517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 x14ac:dyDescent="0.2">
      <c r="A15" s="36"/>
      <c r="B15" s="41"/>
      <c r="C15" s="36"/>
      <c r="D15" s="36"/>
      <c r="E15" s="109" t="str">
        <f>IF('Rekapitulace stavby'!E11="","",'Rekapitulace stavby'!E11)</f>
        <v>Městská část Praha 3</v>
      </c>
      <c r="F15" s="36"/>
      <c r="G15" s="36"/>
      <c r="H15" s="36"/>
      <c r="I15" s="107" t="s">
        <v>28</v>
      </c>
      <c r="J15" s="109" t="str">
        <f>IF('Rekapitulace stavby'!AN11="","",'Rekapitulace stavby'!AN11)</f>
        <v/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" customHeight="1" x14ac:dyDescent="0.2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 x14ac:dyDescent="0.2">
      <c r="A17" s="36"/>
      <c r="B17" s="41"/>
      <c r="C17" s="36"/>
      <c r="D17" s="107" t="s">
        <v>29</v>
      </c>
      <c r="E17" s="36"/>
      <c r="F17" s="36"/>
      <c r="G17" s="36"/>
      <c r="H17" s="36"/>
      <c r="I17" s="107" t="s">
        <v>25</v>
      </c>
      <c r="J17" s="32" t="str">
        <f>'Rekapitulace stavby'!AN13</f>
        <v>073 95 680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 x14ac:dyDescent="0.2">
      <c r="A18" s="36"/>
      <c r="B18" s="41"/>
      <c r="C18" s="36"/>
      <c r="D18" s="36"/>
      <c r="E18" s="379" t="str">
        <f>'Rekapitulace stavby'!E14</f>
        <v>IWU, s.r.o.</v>
      </c>
      <c r="F18" s="380"/>
      <c r="G18" s="380"/>
      <c r="H18" s="380"/>
      <c r="I18" s="107" t="s">
        <v>28</v>
      </c>
      <c r="J18" s="32" t="str">
        <f>'Rekapitulace stavby'!AN14</f>
        <v>CZ07395680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" customHeight="1" x14ac:dyDescent="0.2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 x14ac:dyDescent="0.2">
      <c r="A20" s="36"/>
      <c r="B20" s="41"/>
      <c r="C20" s="36"/>
      <c r="D20" s="107" t="s">
        <v>30</v>
      </c>
      <c r="E20" s="36"/>
      <c r="F20" s="36"/>
      <c r="G20" s="36"/>
      <c r="H20" s="36"/>
      <c r="I20" s="107" t="s">
        <v>25</v>
      </c>
      <c r="J20" s="109" t="s">
        <v>19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 x14ac:dyDescent="0.2">
      <c r="A21" s="36"/>
      <c r="B21" s="41"/>
      <c r="C21" s="36"/>
      <c r="D21" s="36"/>
      <c r="E21" s="109" t="s">
        <v>1083</v>
      </c>
      <c r="F21" s="36"/>
      <c r="G21" s="36"/>
      <c r="H21" s="36"/>
      <c r="I21" s="107" t="s">
        <v>28</v>
      </c>
      <c r="J21" s="109" t="s">
        <v>19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" customHeight="1" x14ac:dyDescent="0.2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 x14ac:dyDescent="0.2">
      <c r="A23" s="36"/>
      <c r="B23" s="41"/>
      <c r="C23" s="36"/>
      <c r="D23" s="107" t="s">
        <v>34</v>
      </c>
      <c r="E23" s="36"/>
      <c r="F23" s="36"/>
      <c r="G23" s="36"/>
      <c r="H23" s="36"/>
      <c r="I23" s="107" t="s">
        <v>25</v>
      </c>
      <c r="J23" s="109" t="str">
        <f>IF('Rekapitulace stavby'!AN19="","",'Rekapitulace stavby'!AN19)</f>
        <v>06530591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 x14ac:dyDescent="0.2">
      <c r="A24" s="36"/>
      <c r="B24" s="41"/>
      <c r="C24" s="36"/>
      <c r="D24" s="36"/>
      <c r="E24" s="109" t="str">
        <f>IF('Rekapitulace stavby'!E20="","",'Rekapitulace stavby'!E20)</f>
        <v>Studio A s. r. o.</v>
      </c>
      <c r="F24" s="36"/>
      <c r="G24" s="36"/>
      <c r="H24" s="36"/>
      <c r="I24" s="107" t="s">
        <v>28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" customHeight="1" x14ac:dyDescent="0.2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 x14ac:dyDescent="0.2">
      <c r="A26" s="36"/>
      <c r="B26" s="41"/>
      <c r="C26" s="36"/>
      <c r="D26" s="107" t="s">
        <v>36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 x14ac:dyDescent="0.2">
      <c r="A27" s="111"/>
      <c r="B27" s="112"/>
      <c r="C27" s="111"/>
      <c r="D27" s="111"/>
      <c r="E27" s="381" t="s">
        <v>19</v>
      </c>
      <c r="F27" s="381"/>
      <c r="G27" s="381"/>
      <c r="H27" s="381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" customHeight="1" x14ac:dyDescent="0.2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" customHeight="1" x14ac:dyDescent="0.2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 x14ac:dyDescent="0.2">
      <c r="A30" s="36"/>
      <c r="B30" s="41"/>
      <c r="C30" s="36"/>
      <c r="D30" s="115" t="s">
        <v>38</v>
      </c>
      <c r="E30" s="36"/>
      <c r="F30" s="36"/>
      <c r="G30" s="36"/>
      <c r="H30" s="36"/>
      <c r="I30" s="36"/>
      <c r="J30" s="116">
        <f>ROUND(J83, 2)</f>
        <v>705432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 x14ac:dyDescent="0.2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" customHeight="1" x14ac:dyDescent="0.2">
      <c r="A32" s="36"/>
      <c r="B32" s="41"/>
      <c r="C32" s="36"/>
      <c r="D32" s="36"/>
      <c r="E32" s="36"/>
      <c r="F32" s="117" t="s">
        <v>40</v>
      </c>
      <c r="G32" s="36"/>
      <c r="H32" s="36"/>
      <c r="I32" s="117" t="s">
        <v>39</v>
      </c>
      <c r="J32" s="117" t="s">
        <v>41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" customHeight="1" x14ac:dyDescent="0.2">
      <c r="A33" s="36"/>
      <c r="B33" s="41"/>
      <c r="C33" s="36"/>
      <c r="D33" s="118" t="s">
        <v>42</v>
      </c>
      <c r="E33" s="107" t="s">
        <v>43</v>
      </c>
      <c r="F33" s="119">
        <f>ROUND((SUM(BE83:BE199)),  2)</f>
        <v>705432</v>
      </c>
      <c r="G33" s="36"/>
      <c r="H33" s="36"/>
      <c r="I33" s="120">
        <v>0.21</v>
      </c>
      <c r="J33" s="119">
        <f>ROUND(((SUM(BE83:BE199))*I33),  2)</f>
        <v>148140.72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 x14ac:dyDescent="0.2">
      <c r="A34" s="36"/>
      <c r="B34" s="41"/>
      <c r="C34" s="36"/>
      <c r="D34" s="36"/>
      <c r="E34" s="107" t="s">
        <v>44</v>
      </c>
      <c r="F34" s="119">
        <f>ROUND((SUM(BF83:BF199)),  2)</f>
        <v>0</v>
      </c>
      <c r="G34" s="36"/>
      <c r="H34" s="36"/>
      <c r="I34" s="120">
        <v>0.12</v>
      </c>
      <c r="J34" s="119">
        <f>ROUND(((SUM(BF83:BF199))*I34),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hidden="1" customHeight="1" x14ac:dyDescent="0.2">
      <c r="A35" s="36"/>
      <c r="B35" s="41"/>
      <c r="C35" s="36"/>
      <c r="D35" s="36"/>
      <c r="E35" s="107" t="s">
        <v>45</v>
      </c>
      <c r="F35" s="119">
        <f>ROUND((SUM(BG83:BG199)),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hidden="1" customHeight="1" x14ac:dyDescent="0.2">
      <c r="A36" s="36"/>
      <c r="B36" s="41"/>
      <c r="C36" s="36"/>
      <c r="D36" s="36"/>
      <c r="E36" s="107" t="s">
        <v>46</v>
      </c>
      <c r="F36" s="119">
        <f>ROUND((SUM(BH83:BH199)),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 x14ac:dyDescent="0.2">
      <c r="A37" s="36"/>
      <c r="B37" s="41"/>
      <c r="C37" s="36"/>
      <c r="D37" s="36"/>
      <c r="E37" s="107" t="s">
        <v>47</v>
      </c>
      <c r="F37" s="119">
        <f>ROUND((SUM(BI83:BI199)),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" customHeight="1" x14ac:dyDescent="0.2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 x14ac:dyDescent="0.2">
      <c r="A39" s="36"/>
      <c r="B39" s="41"/>
      <c r="C39" s="121"/>
      <c r="D39" s="122" t="s">
        <v>48</v>
      </c>
      <c r="E39" s="123"/>
      <c r="F39" s="123"/>
      <c r="G39" s="124" t="s">
        <v>49</v>
      </c>
      <c r="H39" s="125" t="s">
        <v>50</v>
      </c>
      <c r="I39" s="123"/>
      <c r="J39" s="126">
        <f>SUM(J30:J37)</f>
        <v>853572.72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" customHeight="1" x14ac:dyDescent="0.2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" customHeight="1" x14ac:dyDescent="0.2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" customHeight="1" x14ac:dyDescent="0.2">
      <c r="A45" s="36"/>
      <c r="B45" s="37"/>
      <c r="C45" s="25" t="s">
        <v>102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" customHeight="1" x14ac:dyDescent="0.2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 x14ac:dyDescent="0.2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26.25" customHeight="1" x14ac:dyDescent="0.2">
      <c r="A48" s="36"/>
      <c r="B48" s="37"/>
      <c r="C48" s="38"/>
      <c r="D48" s="38"/>
      <c r="E48" s="373" t="str">
        <f>E7</f>
        <v>Stavební úpravy vnitřních prostor Polikliniky Vinohradská, č. p. 1513/176</v>
      </c>
      <c r="F48" s="374"/>
      <c r="G48" s="374"/>
      <c r="H48" s="374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 x14ac:dyDescent="0.2">
      <c r="A49" s="36"/>
      <c r="B49" s="37"/>
      <c r="C49" s="31" t="s">
        <v>99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 x14ac:dyDescent="0.2">
      <c r="A50" s="36"/>
      <c r="B50" s="37"/>
      <c r="C50" s="38"/>
      <c r="D50" s="38"/>
      <c r="E50" s="356" t="str">
        <f>E9</f>
        <v>D.1.4.1 - Zdravotně technické instalace</v>
      </c>
      <c r="F50" s="372"/>
      <c r="G50" s="372"/>
      <c r="H50" s="372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" customHeight="1" x14ac:dyDescent="0.2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 x14ac:dyDescent="0.2">
      <c r="A52" s="36"/>
      <c r="B52" s="37"/>
      <c r="C52" s="31" t="s">
        <v>21</v>
      </c>
      <c r="D52" s="38"/>
      <c r="E52" s="38"/>
      <c r="F52" s="29" t="str">
        <f>F12</f>
        <v xml:space="preserve"> </v>
      </c>
      <c r="G52" s="38"/>
      <c r="H52" s="38"/>
      <c r="I52" s="31" t="s">
        <v>23</v>
      </c>
      <c r="J52" s="61">
        <f>IF(J12="","",J12)</f>
        <v>45740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" customHeight="1" x14ac:dyDescent="0.2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15" customHeight="1" x14ac:dyDescent="0.2">
      <c r="A54" s="36"/>
      <c r="B54" s="37"/>
      <c r="C54" s="31" t="s">
        <v>24</v>
      </c>
      <c r="D54" s="38"/>
      <c r="E54" s="38"/>
      <c r="F54" s="29" t="str">
        <f>E15</f>
        <v>Městská část Praha 3</v>
      </c>
      <c r="G54" s="38"/>
      <c r="H54" s="38"/>
      <c r="I54" s="31" t="s">
        <v>30</v>
      </c>
      <c r="J54" s="34" t="str">
        <f>E21</f>
        <v>Jan Vacek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15" customHeight="1" x14ac:dyDescent="0.2">
      <c r="A55" s="36"/>
      <c r="B55" s="37"/>
      <c r="C55" s="31" t="s">
        <v>29</v>
      </c>
      <c r="D55" s="38"/>
      <c r="E55" s="38"/>
      <c r="F55" s="29" t="str">
        <f>IF(E18="","",E18)</f>
        <v>IWU, s.r.o.</v>
      </c>
      <c r="G55" s="38"/>
      <c r="H55" s="38"/>
      <c r="I55" s="31" t="s">
        <v>34</v>
      </c>
      <c r="J55" s="34" t="str">
        <f>E24</f>
        <v>Studio A s. r. o.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 x14ac:dyDescent="0.2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 x14ac:dyDescent="0.2">
      <c r="A57" s="36"/>
      <c r="B57" s="37"/>
      <c r="C57" s="132" t="s">
        <v>103</v>
      </c>
      <c r="D57" s="133"/>
      <c r="E57" s="133"/>
      <c r="F57" s="133"/>
      <c r="G57" s="133"/>
      <c r="H57" s="133"/>
      <c r="I57" s="133"/>
      <c r="J57" s="134" t="s">
        <v>104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 x14ac:dyDescent="0.2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8" customHeight="1" x14ac:dyDescent="0.2">
      <c r="A59" s="36"/>
      <c r="B59" s="37"/>
      <c r="C59" s="135" t="s">
        <v>70</v>
      </c>
      <c r="D59" s="38"/>
      <c r="E59" s="38"/>
      <c r="F59" s="38"/>
      <c r="G59" s="38"/>
      <c r="H59" s="38"/>
      <c r="I59" s="38"/>
      <c r="J59" s="79">
        <f>J83</f>
        <v>705432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105</v>
      </c>
    </row>
    <row r="60" spans="1:47" s="9" customFormat="1" ht="24.9" customHeight="1" x14ac:dyDescent="0.2">
      <c r="B60" s="136"/>
      <c r="C60" s="137"/>
      <c r="D60" s="138" t="s">
        <v>113</v>
      </c>
      <c r="E60" s="139"/>
      <c r="F60" s="139"/>
      <c r="G60" s="139"/>
      <c r="H60" s="139"/>
      <c r="I60" s="139"/>
      <c r="J60" s="140">
        <f>J84</f>
        <v>705432</v>
      </c>
      <c r="K60" s="137"/>
      <c r="L60" s="141"/>
    </row>
    <row r="61" spans="1:47" s="10" customFormat="1" ht="19.95" customHeight="1" x14ac:dyDescent="0.2">
      <c r="B61" s="142"/>
      <c r="C61" s="143"/>
      <c r="D61" s="144" t="s">
        <v>1084</v>
      </c>
      <c r="E61" s="145"/>
      <c r="F61" s="145"/>
      <c r="G61" s="145"/>
      <c r="H61" s="145"/>
      <c r="I61" s="145"/>
      <c r="J61" s="146">
        <f>J85</f>
        <v>122530</v>
      </c>
      <c r="K61" s="143"/>
      <c r="L61" s="147"/>
    </row>
    <row r="62" spans="1:47" s="10" customFormat="1" ht="19.95" customHeight="1" x14ac:dyDescent="0.2">
      <c r="B62" s="142"/>
      <c r="C62" s="143"/>
      <c r="D62" s="144" t="s">
        <v>1085</v>
      </c>
      <c r="E62" s="145"/>
      <c r="F62" s="145"/>
      <c r="G62" s="145"/>
      <c r="H62" s="145"/>
      <c r="I62" s="145"/>
      <c r="J62" s="146">
        <f>J116</f>
        <v>320922</v>
      </c>
      <c r="K62" s="143"/>
      <c r="L62" s="147"/>
    </row>
    <row r="63" spans="1:47" s="10" customFormat="1" ht="19.95" customHeight="1" x14ac:dyDescent="0.2">
      <c r="B63" s="142"/>
      <c r="C63" s="143"/>
      <c r="D63" s="144" t="s">
        <v>114</v>
      </c>
      <c r="E63" s="145"/>
      <c r="F63" s="145"/>
      <c r="G63" s="145"/>
      <c r="H63" s="145"/>
      <c r="I63" s="145"/>
      <c r="J63" s="146">
        <f>J153</f>
        <v>261980</v>
      </c>
      <c r="K63" s="143"/>
      <c r="L63" s="147"/>
    </row>
    <row r="64" spans="1:47" s="2" customFormat="1" ht="21.75" customHeight="1" x14ac:dyDescent="0.2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08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31" s="2" customFormat="1" ht="6.9" customHeight="1" x14ac:dyDescent="0.2">
      <c r="A65" s="36"/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10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9" spans="1:31" s="2" customFormat="1" ht="6.9" customHeight="1" x14ac:dyDescent="0.2">
      <c r="A69" s="36"/>
      <c r="B69" s="51"/>
      <c r="C69" s="52"/>
      <c r="D69" s="52"/>
      <c r="E69" s="52"/>
      <c r="F69" s="52"/>
      <c r="G69" s="52"/>
      <c r="H69" s="52"/>
      <c r="I69" s="52"/>
      <c r="J69" s="52"/>
      <c r="K69" s="52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24.9" customHeight="1" x14ac:dyDescent="0.2">
      <c r="A70" s="36"/>
      <c r="B70" s="37"/>
      <c r="C70" s="25" t="s">
        <v>123</v>
      </c>
      <c r="D70" s="38"/>
      <c r="E70" s="38"/>
      <c r="F70" s="38"/>
      <c r="G70" s="38"/>
      <c r="H70" s="38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6.9" customHeight="1" x14ac:dyDescent="0.2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 x14ac:dyDescent="0.2">
      <c r="A72" s="36"/>
      <c r="B72" s="37"/>
      <c r="C72" s="31" t="s">
        <v>16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26.25" customHeight="1" x14ac:dyDescent="0.2">
      <c r="A73" s="36"/>
      <c r="B73" s="37"/>
      <c r="C73" s="38"/>
      <c r="D73" s="38"/>
      <c r="E73" s="373" t="str">
        <f>E7</f>
        <v>Stavební úpravy vnitřních prostor Polikliniky Vinohradská, č. p. 1513/176</v>
      </c>
      <c r="F73" s="374"/>
      <c r="G73" s="374"/>
      <c r="H73" s="374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 x14ac:dyDescent="0.2">
      <c r="A74" s="36"/>
      <c r="B74" s="37"/>
      <c r="C74" s="31" t="s">
        <v>99</v>
      </c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6.5" customHeight="1" x14ac:dyDescent="0.2">
      <c r="A75" s="36"/>
      <c r="B75" s="37"/>
      <c r="C75" s="38"/>
      <c r="D75" s="38"/>
      <c r="E75" s="356" t="str">
        <f>E9</f>
        <v>D.1.4.1 - Zdravotně technické instalace</v>
      </c>
      <c r="F75" s="372"/>
      <c r="G75" s="372"/>
      <c r="H75" s="372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" customHeight="1" x14ac:dyDescent="0.2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 x14ac:dyDescent="0.2">
      <c r="A77" s="36"/>
      <c r="B77" s="37"/>
      <c r="C77" s="31" t="s">
        <v>21</v>
      </c>
      <c r="D77" s="38"/>
      <c r="E77" s="38"/>
      <c r="F77" s="29" t="str">
        <f>F12</f>
        <v xml:space="preserve"> </v>
      </c>
      <c r="G77" s="38"/>
      <c r="H77" s="38"/>
      <c r="I77" s="31" t="s">
        <v>23</v>
      </c>
      <c r="J77" s="61">
        <f>IF(J12="","",J12)</f>
        <v>45740</v>
      </c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" customHeight="1" x14ac:dyDescent="0.2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5.15" customHeight="1" x14ac:dyDescent="0.2">
      <c r="A79" s="36"/>
      <c r="B79" s="37"/>
      <c r="C79" s="31" t="s">
        <v>24</v>
      </c>
      <c r="D79" s="38"/>
      <c r="E79" s="38"/>
      <c r="F79" s="29" t="str">
        <f>E15</f>
        <v>Městská část Praha 3</v>
      </c>
      <c r="G79" s="38"/>
      <c r="H79" s="38"/>
      <c r="I79" s="31" t="s">
        <v>30</v>
      </c>
      <c r="J79" s="34" t="str">
        <f>E21</f>
        <v>Jan Vacek</v>
      </c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5.15" customHeight="1" x14ac:dyDescent="0.2">
      <c r="A80" s="36"/>
      <c r="B80" s="37"/>
      <c r="C80" s="31" t="s">
        <v>29</v>
      </c>
      <c r="D80" s="38"/>
      <c r="E80" s="38"/>
      <c r="F80" s="29" t="str">
        <f>IF(E18="","",E18)</f>
        <v>IWU, s.r.o.</v>
      </c>
      <c r="G80" s="38"/>
      <c r="H80" s="38"/>
      <c r="I80" s="31" t="s">
        <v>34</v>
      </c>
      <c r="J80" s="34" t="str">
        <f>E24</f>
        <v>Studio A s. r. o.</v>
      </c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0.35" customHeight="1" x14ac:dyDescent="0.2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11" customFormat="1" ht="29.25" customHeight="1" x14ac:dyDescent="0.2">
      <c r="A82" s="148"/>
      <c r="B82" s="149"/>
      <c r="C82" s="150" t="s">
        <v>124</v>
      </c>
      <c r="D82" s="151" t="s">
        <v>57</v>
      </c>
      <c r="E82" s="151" t="s">
        <v>53</v>
      </c>
      <c r="F82" s="151" t="s">
        <v>54</v>
      </c>
      <c r="G82" s="151" t="s">
        <v>125</v>
      </c>
      <c r="H82" s="151" t="s">
        <v>126</v>
      </c>
      <c r="I82" s="151" t="s">
        <v>127</v>
      </c>
      <c r="J82" s="151" t="s">
        <v>104</v>
      </c>
      <c r="K82" s="152" t="s">
        <v>128</v>
      </c>
      <c r="L82" s="153"/>
      <c r="M82" s="70" t="s">
        <v>19</v>
      </c>
      <c r="N82" s="71" t="s">
        <v>42</v>
      </c>
      <c r="O82" s="71" t="s">
        <v>129</v>
      </c>
      <c r="P82" s="71" t="s">
        <v>130</v>
      </c>
      <c r="Q82" s="71" t="s">
        <v>131</v>
      </c>
      <c r="R82" s="71" t="s">
        <v>132</v>
      </c>
      <c r="S82" s="71" t="s">
        <v>133</v>
      </c>
      <c r="T82" s="72" t="s">
        <v>134</v>
      </c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</row>
    <row r="83" spans="1:65" s="2" customFormat="1" ht="22.8" customHeight="1" x14ac:dyDescent="0.3">
      <c r="A83" s="36"/>
      <c r="B83" s="37"/>
      <c r="C83" s="77" t="s">
        <v>135</v>
      </c>
      <c r="D83" s="38"/>
      <c r="E83" s="38"/>
      <c r="F83" s="38"/>
      <c r="G83" s="38"/>
      <c r="H83" s="38"/>
      <c r="I83" s="38"/>
      <c r="J83" s="154">
        <f>BK83</f>
        <v>705432</v>
      </c>
      <c r="K83" s="38"/>
      <c r="L83" s="41"/>
      <c r="M83" s="73"/>
      <c r="N83" s="155"/>
      <c r="O83" s="74"/>
      <c r="P83" s="156">
        <f>P84</f>
        <v>0</v>
      </c>
      <c r="Q83" s="74"/>
      <c r="R83" s="156">
        <f>R84</f>
        <v>0</v>
      </c>
      <c r="S83" s="74"/>
      <c r="T83" s="157">
        <f>T84</f>
        <v>0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T83" s="19" t="s">
        <v>71</v>
      </c>
      <c r="AU83" s="19" t="s">
        <v>105</v>
      </c>
      <c r="BK83" s="158">
        <f>BK84</f>
        <v>705432</v>
      </c>
    </row>
    <row r="84" spans="1:65" s="12" customFormat="1" ht="25.95" customHeight="1" x14ac:dyDescent="0.25">
      <c r="B84" s="159"/>
      <c r="C84" s="160"/>
      <c r="D84" s="161" t="s">
        <v>71</v>
      </c>
      <c r="E84" s="162" t="s">
        <v>424</v>
      </c>
      <c r="F84" s="162" t="s">
        <v>425</v>
      </c>
      <c r="G84" s="160"/>
      <c r="H84" s="160"/>
      <c r="I84" s="163"/>
      <c r="J84" s="164">
        <f>BK84</f>
        <v>705432</v>
      </c>
      <c r="K84" s="160"/>
      <c r="L84" s="165"/>
      <c r="M84" s="166"/>
      <c r="N84" s="167"/>
      <c r="O84" s="167"/>
      <c r="P84" s="168">
        <f>P85+P116+P153</f>
        <v>0</v>
      </c>
      <c r="Q84" s="167"/>
      <c r="R84" s="168">
        <f>R85+R116+R153</f>
        <v>0</v>
      </c>
      <c r="S84" s="167"/>
      <c r="T84" s="169">
        <f>T85+T116+T153</f>
        <v>0</v>
      </c>
      <c r="AR84" s="170" t="s">
        <v>82</v>
      </c>
      <c r="AT84" s="171" t="s">
        <v>71</v>
      </c>
      <c r="AU84" s="171" t="s">
        <v>72</v>
      </c>
      <c r="AY84" s="170" t="s">
        <v>138</v>
      </c>
      <c r="BK84" s="172">
        <f>BK85+BK116+BK153</f>
        <v>705432</v>
      </c>
    </row>
    <row r="85" spans="1:65" s="12" customFormat="1" ht="22.8" customHeight="1" x14ac:dyDescent="0.25">
      <c r="B85" s="159"/>
      <c r="C85" s="160"/>
      <c r="D85" s="161" t="s">
        <v>71</v>
      </c>
      <c r="E85" s="173" t="s">
        <v>1086</v>
      </c>
      <c r="F85" s="173" t="s">
        <v>1087</v>
      </c>
      <c r="G85" s="160"/>
      <c r="H85" s="160"/>
      <c r="I85" s="163"/>
      <c r="J85" s="174">
        <f>BK85</f>
        <v>122530</v>
      </c>
      <c r="K85" s="160"/>
      <c r="L85" s="165"/>
      <c r="M85" s="166"/>
      <c r="N85" s="167"/>
      <c r="O85" s="167"/>
      <c r="P85" s="168">
        <f>SUM(P86:P115)</f>
        <v>0</v>
      </c>
      <c r="Q85" s="167"/>
      <c r="R85" s="168">
        <f>SUM(R86:R115)</f>
        <v>0</v>
      </c>
      <c r="S85" s="167"/>
      <c r="T85" s="169">
        <f>SUM(T86:T115)</f>
        <v>0</v>
      </c>
      <c r="AR85" s="170" t="s">
        <v>82</v>
      </c>
      <c r="AT85" s="171" t="s">
        <v>71</v>
      </c>
      <c r="AU85" s="171" t="s">
        <v>80</v>
      </c>
      <c r="AY85" s="170" t="s">
        <v>138</v>
      </c>
      <c r="BK85" s="172">
        <f>SUM(BK86:BK115)</f>
        <v>122530</v>
      </c>
    </row>
    <row r="86" spans="1:65" s="2" customFormat="1" ht="16.5" customHeight="1" x14ac:dyDescent="0.2">
      <c r="A86" s="36"/>
      <c r="B86" s="37"/>
      <c r="C86" s="175" t="s">
        <v>80</v>
      </c>
      <c r="D86" s="175" t="s">
        <v>141</v>
      </c>
      <c r="E86" s="176" t="s">
        <v>1088</v>
      </c>
      <c r="F86" s="177" t="s">
        <v>1089</v>
      </c>
      <c r="G86" s="178" t="s">
        <v>757</v>
      </c>
      <c r="H86" s="179">
        <v>4</v>
      </c>
      <c r="I86" s="180">
        <v>570</v>
      </c>
      <c r="J86" s="181">
        <f>ROUND(I86*H86,2)</f>
        <v>2280</v>
      </c>
      <c r="K86" s="177" t="s">
        <v>19</v>
      </c>
      <c r="L86" s="41"/>
      <c r="M86" s="182" t="s">
        <v>19</v>
      </c>
      <c r="N86" s="183" t="s">
        <v>43</v>
      </c>
      <c r="O86" s="66"/>
      <c r="P86" s="184">
        <f>O86*H86</f>
        <v>0</v>
      </c>
      <c r="Q86" s="184">
        <v>0</v>
      </c>
      <c r="R86" s="184">
        <f>Q86*H86</f>
        <v>0</v>
      </c>
      <c r="S86" s="184">
        <v>0</v>
      </c>
      <c r="T86" s="185">
        <f>S86*H86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186" t="s">
        <v>313</v>
      </c>
      <c r="AT86" s="186" t="s">
        <v>141</v>
      </c>
      <c r="AU86" s="186" t="s">
        <v>82</v>
      </c>
      <c r="AY86" s="19" t="s">
        <v>138</v>
      </c>
      <c r="BE86" s="187">
        <f>IF(N86="základní",J86,0)</f>
        <v>2280</v>
      </c>
      <c r="BF86" s="187">
        <f>IF(N86="snížená",J86,0)</f>
        <v>0</v>
      </c>
      <c r="BG86" s="187">
        <f>IF(N86="zákl. přenesená",J86,0)</f>
        <v>0</v>
      </c>
      <c r="BH86" s="187">
        <f>IF(N86="sníž. přenesená",J86,0)</f>
        <v>0</v>
      </c>
      <c r="BI86" s="187">
        <f>IF(N86="nulová",J86,0)</f>
        <v>0</v>
      </c>
      <c r="BJ86" s="19" t="s">
        <v>80</v>
      </c>
      <c r="BK86" s="187">
        <f>ROUND(I86*H86,2)</f>
        <v>2280</v>
      </c>
      <c r="BL86" s="19" t="s">
        <v>313</v>
      </c>
      <c r="BM86" s="186" t="s">
        <v>82</v>
      </c>
    </row>
    <row r="87" spans="1:65" s="2" customFormat="1" x14ac:dyDescent="0.2">
      <c r="A87" s="36"/>
      <c r="B87" s="37"/>
      <c r="C87" s="38"/>
      <c r="D87" s="188" t="s">
        <v>148</v>
      </c>
      <c r="E87" s="38"/>
      <c r="F87" s="189" t="s">
        <v>1090</v>
      </c>
      <c r="G87" s="38"/>
      <c r="H87" s="38"/>
      <c r="I87" s="190"/>
      <c r="J87" s="38"/>
      <c r="K87" s="38"/>
      <c r="L87" s="41"/>
      <c r="M87" s="191"/>
      <c r="N87" s="192"/>
      <c r="O87" s="66"/>
      <c r="P87" s="66"/>
      <c r="Q87" s="66"/>
      <c r="R87" s="66"/>
      <c r="S87" s="66"/>
      <c r="T87" s="67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9" t="s">
        <v>148</v>
      </c>
      <c r="AU87" s="19" t="s">
        <v>82</v>
      </c>
    </row>
    <row r="88" spans="1:65" s="2" customFormat="1" ht="16.5" customHeight="1" x14ac:dyDescent="0.2">
      <c r="A88" s="36"/>
      <c r="B88" s="37"/>
      <c r="C88" s="175" t="s">
        <v>82</v>
      </c>
      <c r="D88" s="175" t="s">
        <v>141</v>
      </c>
      <c r="E88" s="176" t="s">
        <v>1091</v>
      </c>
      <c r="F88" s="177" t="s">
        <v>1092</v>
      </c>
      <c r="G88" s="178" t="s">
        <v>757</v>
      </c>
      <c r="H88" s="179">
        <v>77</v>
      </c>
      <c r="I88" s="180">
        <v>710</v>
      </c>
      <c r="J88" s="181">
        <f>ROUND(I88*H88,2)</f>
        <v>54670</v>
      </c>
      <c r="K88" s="177" t="s">
        <v>19</v>
      </c>
      <c r="L88" s="41"/>
      <c r="M88" s="182" t="s">
        <v>19</v>
      </c>
      <c r="N88" s="183" t="s">
        <v>43</v>
      </c>
      <c r="O88" s="66"/>
      <c r="P88" s="184">
        <f>O88*H88</f>
        <v>0</v>
      </c>
      <c r="Q88" s="184">
        <v>0</v>
      </c>
      <c r="R88" s="184">
        <f>Q88*H88</f>
        <v>0</v>
      </c>
      <c r="S88" s="184">
        <v>0</v>
      </c>
      <c r="T88" s="185">
        <f>S88*H88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186" t="s">
        <v>313</v>
      </c>
      <c r="AT88" s="186" t="s">
        <v>141</v>
      </c>
      <c r="AU88" s="186" t="s">
        <v>82</v>
      </c>
      <c r="AY88" s="19" t="s">
        <v>138</v>
      </c>
      <c r="BE88" s="187">
        <f>IF(N88="základní",J88,0)</f>
        <v>54670</v>
      </c>
      <c r="BF88" s="187">
        <f>IF(N88="snížená",J88,0)</f>
        <v>0</v>
      </c>
      <c r="BG88" s="187">
        <f>IF(N88="zákl. přenesená",J88,0)</f>
        <v>0</v>
      </c>
      <c r="BH88" s="187">
        <f>IF(N88="sníž. přenesená",J88,0)</f>
        <v>0</v>
      </c>
      <c r="BI88" s="187">
        <f>IF(N88="nulová",J88,0)</f>
        <v>0</v>
      </c>
      <c r="BJ88" s="19" t="s">
        <v>80</v>
      </c>
      <c r="BK88" s="187">
        <f>ROUND(I88*H88,2)</f>
        <v>54670</v>
      </c>
      <c r="BL88" s="19" t="s">
        <v>313</v>
      </c>
      <c r="BM88" s="186" t="s">
        <v>146</v>
      </c>
    </row>
    <row r="89" spans="1:65" s="2" customFormat="1" x14ac:dyDescent="0.2">
      <c r="A89" s="36"/>
      <c r="B89" s="37"/>
      <c r="C89" s="38"/>
      <c r="D89" s="188" t="s">
        <v>148</v>
      </c>
      <c r="E89" s="38"/>
      <c r="F89" s="189" t="s">
        <v>1093</v>
      </c>
      <c r="G89" s="38"/>
      <c r="H89" s="38"/>
      <c r="I89" s="190"/>
      <c r="J89" s="38"/>
      <c r="K89" s="38"/>
      <c r="L89" s="41"/>
      <c r="M89" s="191"/>
      <c r="N89" s="192"/>
      <c r="O89" s="66"/>
      <c r="P89" s="66"/>
      <c r="Q89" s="66"/>
      <c r="R89" s="66"/>
      <c r="S89" s="66"/>
      <c r="T89" s="67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9" t="s">
        <v>148</v>
      </c>
      <c r="AU89" s="19" t="s">
        <v>82</v>
      </c>
    </row>
    <row r="90" spans="1:65" s="2" customFormat="1" ht="16.5" customHeight="1" x14ac:dyDescent="0.2">
      <c r="A90" s="36"/>
      <c r="B90" s="37"/>
      <c r="C90" s="175" t="s">
        <v>139</v>
      </c>
      <c r="D90" s="175" t="s">
        <v>141</v>
      </c>
      <c r="E90" s="176" t="s">
        <v>1094</v>
      </c>
      <c r="F90" s="177" t="s">
        <v>1095</v>
      </c>
      <c r="G90" s="178" t="s">
        <v>757</v>
      </c>
      <c r="H90" s="179">
        <v>15</v>
      </c>
      <c r="I90" s="180">
        <v>494</v>
      </c>
      <c r="J90" s="181">
        <f>ROUND(I90*H90,2)</f>
        <v>7410</v>
      </c>
      <c r="K90" s="177" t="s">
        <v>19</v>
      </c>
      <c r="L90" s="41"/>
      <c r="M90" s="182" t="s">
        <v>19</v>
      </c>
      <c r="N90" s="183" t="s">
        <v>43</v>
      </c>
      <c r="O90" s="66"/>
      <c r="P90" s="184">
        <f>O90*H90</f>
        <v>0</v>
      </c>
      <c r="Q90" s="184">
        <v>0</v>
      </c>
      <c r="R90" s="184">
        <f>Q90*H90</f>
        <v>0</v>
      </c>
      <c r="S90" s="184">
        <v>0</v>
      </c>
      <c r="T90" s="185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86" t="s">
        <v>313</v>
      </c>
      <c r="AT90" s="186" t="s">
        <v>141</v>
      </c>
      <c r="AU90" s="186" t="s">
        <v>82</v>
      </c>
      <c r="AY90" s="19" t="s">
        <v>138</v>
      </c>
      <c r="BE90" s="187">
        <f>IF(N90="základní",J90,0)</f>
        <v>7410</v>
      </c>
      <c r="BF90" s="187">
        <f>IF(N90="snížená",J90,0)</f>
        <v>0</v>
      </c>
      <c r="BG90" s="187">
        <f>IF(N90="zákl. přenesená",J90,0)</f>
        <v>0</v>
      </c>
      <c r="BH90" s="187">
        <f>IF(N90="sníž. přenesená",J90,0)</f>
        <v>0</v>
      </c>
      <c r="BI90" s="187">
        <f>IF(N90="nulová",J90,0)</f>
        <v>0</v>
      </c>
      <c r="BJ90" s="19" t="s">
        <v>80</v>
      </c>
      <c r="BK90" s="187">
        <f>ROUND(I90*H90,2)</f>
        <v>7410</v>
      </c>
      <c r="BL90" s="19" t="s">
        <v>313</v>
      </c>
      <c r="BM90" s="186" t="s">
        <v>176</v>
      </c>
    </row>
    <row r="91" spans="1:65" s="2" customFormat="1" x14ac:dyDescent="0.2">
      <c r="A91" s="36"/>
      <c r="B91" s="37"/>
      <c r="C91" s="38"/>
      <c r="D91" s="188" t="s">
        <v>148</v>
      </c>
      <c r="E91" s="38"/>
      <c r="F91" s="189" t="s">
        <v>1096</v>
      </c>
      <c r="G91" s="38"/>
      <c r="H91" s="38"/>
      <c r="I91" s="190"/>
      <c r="J91" s="38"/>
      <c r="K91" s="38"/>
      <c r="L91" s="41"/>
      <c r="M91" s="191"/>
      <c r="N91" s="192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148</v>
      </c>
      <c r="AU91" s="19" t="s">
        <v>82</v>
      </c>
    </row>
    <row r="92" spans="1:65" s="2" customFormat="1" ht="16.5" customHeight="1" x14ac:dyDescent="0.2">
      <c r="A92" s="36"/>
      <c r="B92" s="37"/>
      <c r="C92" s="175" t="s">
        <v>146</v>
      </c>
      <c r="D92" s="175" t="s">
        <v>141</v>
      </c>
      <c r="E92" s="176" t="s">
        <v>1097</v>
      </c>
      <c r="F92" s="177" t="s">
        <v>1098</v>
      </c>
      <c r="G92" s="178" t="s">
        <v>757</v>
      </c>
      <c r="H92" s="179">
        <v>13</v>
      </c>
      <c r="I92" s="180">
        <v>480</v>
      </c>
      <c r="J92" s="181">
        <f>ROUND(I92*H92,2)</f>
        <v>6240</v>
      </c>
      <c r="K92" s="177" t="s">
        <v>19</v>
      </c>
      <c r="L92" s="41"/>
      <c r="M92" s="182" t="s">
        <v>19</v>
      </c>
      <c r="N92" s="183" t="s">
        <v>43</v>
      </c>
      <c r="O92" s="66"/>
      <c r="P92" s="184">
        <f>O92*H92</f>
        <v>0</v>
      </c>
      <c r="Q92" s="184">
        <v>0</v>
      </c>
      <c r="R92" s="184">
        <f>Q92*H92</f>
        <v>0</v>
      </c>
      <c r="S92" s="184">
        <v>0</v>
      </c>
      <c r="T92" s="185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86" t="s">
        <v>313</v>
      </c>
      <c r="AT92" s="186" t="s">
        <v>141</v>
      </c>
      <c r="AU92" s="186" t="s">
        <v>82</v>
      </c>
      <c r="AY92" s="19" t="s">
        <v>138</v>
      </c>
      <c r="BE92" s="187">
        <f>IF(N92="základní",J92,0)</f>
        <v>6240</v>
      </c>
      <c r="BF92" s="187">
        <f>IF(N92="snížená",J92,0)</f>
        <v>0</v>
      </c>
      <c r="BG92" s="187">
        <f>IF(N92="zákl. přenesená",J92,0)</f>
        <v>0</v>
      </c>
      <c r="BH92" s="187">
        <f>IF(N92="sníž. přenesená",J92,0)</f>
        <v>0</v>
      </c>
      <c r="BI92" s="187">
        <f>IF(N92="nulová",J92,0)</f>
        <v>0</v>
      </c>
      <c r="BJ92" s="19" t="s">
        <v>80</v>
      </c>
      <c r="BK92" s="187">
        <f>ROUND(I92*H92,2)</f>
        <v>6240</v>
      </c>
      <c r="BL92" s="19" t="s">
        <v>313</v>
      </c>
      <c r="BM92" s="186" t="s">
        <v>222</v>
      </c>
    </row>
    <row r="93" spans="1:65" s="2" customFormat="1" x14ac:dyDescent="0.2">
      <c r="A93" s="36"/>
      <c r="B93" s="37"/>
      <c r="C93" s="38"/>
      <c r="D93" s="188" t="s">
        <v>148</v>
      </c>
      <c r="E93" s="38"/>
      <c r="F93" s="189" t="s">
        <v>1099</v>
      </c>
      <c r="G93" s="38"/>
      <c r="H93" s="38"/>
      <c r="I93" s="190"/>
      <c r="J93" s="38"/>
      <c r="K93" s="38"/>
      <c r="L93" s="41"/>
      <c r="M93" s="191"/>
      <c r="N93" s="192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148</v>
      </c>
      <c r="AU93" s="19" t="s">
        <v>82</v>
      </c>
    </row>
    <row r="94" spans="1:65" s="2" customFormat="1" ht="16.5" customHeight="1" x14ac:dyDescent="0.2">
      <c r="A94" s="36"/>
      <c r="B94" s="37"/>
      <c r="C94" s="175" t="s">
        <v>178</v>
      </c>
      <c r="D94" s="175" t="s">
        <v>141</v>
      </c>
      <c r="E94" s="176" t="s">
        <v>1100</v>
      </c>
      <c r="F94" s="177" t="s">
        <v>1101</v>
      </c>
      <c r="G94" s="178" t="s">
        <v>757</v>
      </c>
      <c r="H94" s="179">
        <v>37</v>
      </c>
      <c r="I94" s="180">
        <v>530</v>
      </c>
      <c r="J94" s="181">
        <f>ROUND(I94*H94,2)</f>
        <v>19610</v>
      </c>
      <c r="K94" s="177" t="s">
        <v>19</v>
      </c>
      <c r="L94" s="41"/>
      <c r="M94" s="182" t="s">
        <v>19</v>
      </c>
      <c r="N94" s="183" t="s">
        <v>43</v>
      </c>
      <c r="O94" s="66"/>
      <c r="P94" s="184">
        <f>O94*H94</f>
        <v>0</v>
      </c>
      <c r="Q94" s="184">
        <v>0</v>
      </c>
      <c r="R94" s="184">
        <f>Q94*H94</f>
        <v>0</v>
      </c>
      <c r="S94" s="184">
        <v>0</v>
      </c>
      <c r="T94" s="185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86" t="s">
        <v>313</v>
      </c>
      <c r="AT94" s="186" t="s">
        <v>141</v>
      </c>
      <c r="AU94" s="186" t="s">
        <v>82</v>
      </c>
      <c r="AY94" s="19" t="s">
        <v>138</v>
      </c>
      <c r="BE94" s="187">
        <f>IF(N94="základní",J94,0)</f>
        <v>19610</v>
      </c>
      <c r="BF94" s="187">
        <f>IF(N94="snížená",J94,0)</f>
        <v>0</v>
      </c>
      <c r="BG94" s="187">
        <f>IF(N94="zákl. přenesená",J94,0)</f>
        <v>0</v>
      </c>
      <c r="BH94" s="187">
        <f>IF(N94="sníž. přenesená",J94,0)</f>
        <v>0</v>
      </c>
      <c r="BI94" s="187">
        <f>IF(N94="nulová",J94,0)</f>
        <v>0</v>
      </c>
      <c r="BJ94" s="19" t="s">
        <v>80</v>
      </c>
      <c r="BK94" s="187">
        <f>ROUND(I94*H94,2)</f>
        <v>19610</v>
      </c>
      <c r="BL94" s="19" t="s">
        <v>313</v>
      </c>
      <c r="BM94" s="186" t="s">
        <v>234</v>
      </c>
    </row>
    <row r="95" spans="1:65" s="2" customFormat="1" x14ac:dyDescent="0.2">
      <c r="A95" s="36"/>
      <c r="B95" s="37"/>
      <c r="C95" s="38"/>
      <c r="D95" s="188" t="s">
        <v>148</v>
      </c>
      <c r="E95" s="38"/>
      <c r="F95" s="189" t="s">
        <v>1102</v>
      </c>
      <c r="G95" s="38"/>
      <c r="H95" s="38"/>
      <c r="I95" s="190"/>
      <c r="J95" s="38"/>
      <c r="K95" s="38"/>
      <c r="L95" s="41"/>
      <c r="M95" s="191"/>
      <c r="N95" s="192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148</v>
      </c>
      <c r="AU95" s="19" t="s">
        <v>82</v>
      </c>
    </row>
    <row r="96" spans="1:65" s="2" customFormat="1" ht="16.5" customHeight="1" x14ac:dyDescent="0.2">
      <c r="A96" s="36"/>
      <c r="B96" s="37"/>
      <c r="C96" s="175" t="s">
        <v>176</v>
      </c>
      <c r="D96" s="175" t="s">
        <v>141</v>
      </c>
      <c r="E96" s="176" t="s">
        <v>1103</v>
      </c>
      <c r="F96" s="177" t="s">
        <v>1104</v>
      </c>
      <c r="G96" s="178" t="s">
        <v>757</v>
      </c>
      <c r="H96" s="179">
        <v>13</v>
      </c>
      <c r="I96" s="180">
        <v>783</v>
      </c>
      <c r="J96" s="181">
        <f>ROUND(I96*H96,2)</f>
        <v>10179</v>
      </c>
      <c r="K96" s="177" t="s">
        <v>19</v>
      </c>
      <c r="L96" s="41"/>
      <c r="M96" s="182" t="s">
        <v>19</v>
      </c>
      <c r="N96" s="183" t="s">
        <v>43</v>
      </c>
      <c r="O96" s="66"/>
      <c r="P96" s="184">
        <f>O96*H96</f>
        <v>0</v>
      </c>
      <c r="Q96" s="184">
        <v>0</v>
      </c>
      <c r="R96" s="184">
        <f>Q96*H96</f>
        <v>0</v>
      </c>
      <c r="S96" s="184">
        <v>0</v>
      </c>
      <c r="T96" s="185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6" t="s">
        <v>313</v>
      </c>
      <c r="AT96" s="186" t="s">
        <v>141</v>
      </c>
      <c r="AU96" s="186" t="s">
        <v>82</v>
      </c>
      <c r="AY96" s="19" t="s">
        <v>138</v>
      </c>
      <c r="BE96" s="187">
        <f>IF(N96="základní",J96,0)</f>
        <v>10179</v>
      </c>
      <c r="BF96" s="187">
        <f>IF(N96="snížená",J96,0)</f>
        <v>0</v>
      </c>
      <c r="BG96" s="187">
        <f>IF(N96="zákl. přenesená",J96,0)</f>
        <v>0</v>
      </c>
      <c r="BH96" s="187">
        <f>IF(N96="sníž. přenesená",J96,0)</f>
        <v>0</v>
      </c>
      <c r="BI96" s="187">
        <f>IF(N96="nulová",J96,0)</f>
        <v>0</v>
      </c>
      <c r="BJ96" s="19" t="s">
        <v>80</v>
      </c>
      <c r="BK96" s="187">
        <f>ROUND(I96*H96,2)</f>
        <v>10179</v>
      </c>
      <c r="BL96" s="19" t="s">
        <v>313</v>
      </c>
      <c r="BM96" s="186" t="s">
        <v>8</v>
      </c>
    </row>
    <row r="97" spans="1:65" s="2" customFormat="1" x14ac:dyDescent="0.2">
      <c r="A97" s="36"/>
      <c r="B97" s="37"/>
      <c r="C97" s="38"/>
      <c r="D97" s="188" t="s">
        <v>148</v>
      </c>
      <c r="E97" s="38"/>
      <c r="F97" s="189" t="s">
        <v>1105</v>
      </c>
      <c r="G97" s="38"/>
      <c r="H97" s="38"/>
      <c r="I97" s="190"/>
      <c r="J97" s="38"/>
      <c r="K97" s="38"/>
      <c r="L97" s="41"/>
      <c r="M97" s="191"/>
      <c r="N97" s="192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148</v>
      </c>
      <c r="AU97" s="19" t="s">
        <v>82</v>
      </c>
    </row>
    <row r="98" spans="1:65" s="2" customFormat="1" ht="16.5" customHeight="1" x14ac:dyDescent="0.2">
      <c r="A98" s="36"/>
      <c r="B98" s="37"/>
      <c r="C98" s="175" t="s">
        <v>215</v>
      </c>
      <c r="D98" s="175" t="s">
        <v>141</v>
      </c>
      <c r="E98" s="176" t="s">
        <v>1106</v>
      </c>
      <c r="F98" s="177" t="s">
        <v>1107</v>
      </c>
      <c r="G98" s="178" t="s">
        <v>757</v>
      </c>
      <c r="H98" s="179">
        <v>15</v>
      </c>
      <c r="I98" s="180">
        <v>492</v>
      </c>
      <c r="J98" s="181">
        <f>ROUND(I98*H98,2)</f>
        <v>7380</v>
      </c>
      <c r="K98" s="177" t="s">
        <v>19</v>
      </c>
      <c r="L98" s="41"/>
      <c r="M98" s="182" t="s">
        <v>19</v>
      </c>
      <c r="N98" s="183" t="s">
        <v>43</v>
      </c>
      <c r="O98" s="66"/>
      <c r="P98" s="184">
        <f>O98*H98</f>
        <v>0</v>
      </c>
      <c r="Q98" s="184">
        <v>0</v>
      </c>
      <c r="R98" s="184">
        <f>Q98*H98</f>
        <v>0</v>
      </c>
      <c r="S98" s="184">
        <v>0</v>
      </c>
      <c r="T98" s="185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86" t="s">
        <v>313</v>
      </c>
      <c r="AT98" s="186" t="s">
        <v>141</v>
      </c>
      <c r="AU98" s="186" t="s">
        <v>82</v>
      </c>
      <c r="AY98" s="19" t="s">
        <v>138</v>
      </c>
      <c r="BE98" s="187">
        <f>IF(N98="základní",J98,0)</f>
        <v>7380</v>
      </c>
      <c r="BF98" s="187">
        <f>IF(N98="snížená",J98,0)</f>
        <v>0</v>
      </c>
      <c r="BG98" s="187">
        <f>IF(N98="zákl. přenesená",J98,0)</f>
        <v>0</v>
      </c>
      <c r="BH98" s="187">
        <f>IF(N98="sníž. přenesená",J98,0)</f>
        <v>0</v>
      </c>
      <c r="BI98" s="187">
        <f>IF(N98="nulová",J98,0)</f>
        <v>0</v>
      </c>
      <c r="BJ98" s="19" t="s">
        <v>80</v>
      </c>
      <c r="BK98" s="187">
        <f>ROUND(I98*H98,2)</f>
        <v>7380</v>
      </c>
      <c r="BL98" s="19" t="s">
        <v>313</v>
      </c>
      <c r="BM98" s="186" t="s">
        <v>301</v>
      </c>
    </row>
    <row r="99" spans="1:65" s="2" customFormat="1" x14ac:dyDescent="0.2">
      <c r="A99" s="36"/>
      <c r="B99" s="37"/>
      <c r="C99" s="38"/>
      <c r="D99" s="188" t="s">
        <v>148</v>
      </c>
      <c r="E99" s="38"/>
      <c r="F99" s="189" t="s">
        <v>1108</v>
      </c>
      <c r="G99" s="38"/>
      <c r="H99" s="38"/>
      <c r="I99" s="190"/>
      <c r="J99" s="38"/>
      <c r="K99" s="38"/>
      <c r="L99" s="41"/>
      <c r="M99" s="191"/>
      <c r="N99" s="192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148</v>
      </c>
      <c r="AU99" s="19" t="s">
        <v>82</v>
      </c>
    </row>
    <row r="100" spans="1:65" s="2" customFormat="1" ht="16.5" customHeight="1" x14ac:dyDescent="0.2">
      <c r="A100" s="36"/>
      <c r="B100" s="37"/>
      <c r="C100" s="175" t="s">
        <v>222</v>
      </c>
      <c r="D100" s="175" t="s">
        <v>141</v>
      </c>
      <c r="E100" s="176" t="s">
        <v>1109</v>
      </c>
      <c r="F100" s="177" t="s">
        <v>1110</v>
      </c>
      <c r="G100" s="178" t="s">
        <v>144</v>
      </c>
      <c r="H100" s="179">
        <v>5</v>
      </c>
      <c r="I100" s="180">
        <v>75</v>
      </c>
      <c r="J100" s="181">
        <f>ROUND(I100*H100,2)</f>
        <v>375</v>
      </c>
      <c r="K100" s="177" t="s">
        <v>19</v>
      </c>
      <c r="L100" s="41"/>
      <c r="M100" s="182" t="s">
        <v>19</v>
      </c>
      <c r="N100" s="183" t="s">
        <v>43</v>
      </c>
      <c r="O100" s="66"/>
      <c r="P100" s="184">
        <f>O100*H100</f>
        <v>0</v>
      </c>
      <c r="Q100" s="184">
        <v>0</v>
      </c>
      <c r="R100" s="184">
        <f>Q100*H100</f>
        <v>0</v>
      </c>
      <c r="S100" s="184">
        <v>0</v>
      </c>
      <c r="T100" s="185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6" t="s">
        <v>313</v>
      </c>
      <c r="AT100" s="186" t="s">
        <v>141</v>
      </c>
      <c r="AU100" s="186" t="s">
        <v>82</v>
      </c>
      <c r="AY100" s="19" t="s">
        <v>138</v>
      </c>
      <c r="BE100" s="187">
        <f>IF(N100="základní",J100,0)</f>
        <v>375</v>
      </c>
      <c r="BF100" s="187">
        <f>IF(N100="snížená",J100,0)</f>
        <v>0</v>
      </c>
      <c r="BG100" s="187">
        <f>IF(N100="zákl. přenesená",J100,0)</f>
        <v>0</v>
      </c>
      <c r="BH100" s="187">
        <f>IF(N100="sníž. přenesená",J100,0)</f>
        <v>0</v>
      </c>
      <c r="BI100" s="187">
        <f>IF(N100="nulová",J100,0)</f>
        <v>0</v>
      </c>
      <c r="BJ100" s="19" t="s">
        <v>80</v>
      </c>
      <c r="BK100" s="187">
        <f>ROUND(I100*H100,2)</f>
        <v>375</v>
      </c>
      <c r="BL100" s="19" t="s">
        <v>313</v>
      </c>
      <c r="BM100" s="186" t="s">
        <v>313</v>
      </c>
    </row>
    <row r="101" spans="1:65" s="2" customFormat="1" ht="19.2" x14ac:dyDescent="0.2">
      <c r="A101" s="36"/>
      <c r="B101" s="37"/>
      <c r="C101" s="38"/>
      <c r="D101" s="188" t="s">
        <v>148</v>
      </c>
      <c r="E101" s="38"/>
      <c r="F101" s="189" t="s">
        <v>1111</v>
      </c>
      <c r="G101" s="38"/>
      <c r="H101" s="38"/>
      <c r="I101" s="190"/>
      <c r="J101" s="38"/>
      <c r="K101" s="38"/>
      <c r="L101" s="41"/>
      <c r="M101" s="191"/>
      <c r="N101" s="192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148</v>
      </c>
      <c r="AU101" s="19" t="s">
        <v>82</v>
      </c>
    </row>
    <row r="102" spans="1:65" s="2" customFormat="1" ht="16.5" customHeight="1" x14ac:dyDescent="0.2">
      <c r="A102" s="36"/>
      <c r="B102" s="37"/>
      <c r="C102" s="175" t="s">
        <v>228</v>
      </c>
      <c r="D102" s="175" t="s">
        <v>141</v>
      </c>
      <c r="E102" s="176" t="s">
        <v>1112</v>
      </c>
      <c r="F102" s="177" t="s">
        <v>1113</v>
      </c>
      <c r="G102" s="178" t="s">
        <v>144</v>
      </c>
      <c r="H102" s="179">
        <v>18</v>
      </c>
      <c r="I102" s="180">
        <v>88</v>
      </c>
      <c r="J102" s="181">
        <f>ROUND(I102*H102,2)</f>
        <v>1584</v>
      </c>
      <c r="K102" s="177" t="s">
        <v>19</v>
      </c>
      <c r="L102" s="41"/>
      <c r="M102" s="182" t="s">
        <v>19</v>
      </c>
      <c r="N102" s="183" t="s">
        <v>43</v>
      </c>
      <c r="O102" s="66"/>
      <c r="P102" s="184">
        <f>O102*H102</f>
        <v>0</v>
      </c>
      <c r="Q102" s="184">
        <v>0</v>
      </c>
      <c r="R102" s="184">
        <f>Q102*H102</f>
        <v>0</v>
      </c>
      <c r="S102" s="184">
        <v>0</v>
      </c>
      <c r="T102" s="185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6" t="s">
        <v>313</v>
      </c>
      <c r="AT102" s="186" t="s">
        <v>141</v>
      </c>
      <c r="AU102" s="186" t="s">
        <v>82</v>
      </c>
      <c r="AY102" s="19" t="s">
        <v>138</v>
      </c>
      <c r="BE102" s="187">
        <f>IF(N102="základní",J102,0)</f>
        <v>1584</v>
      </c>
      <c r="BF102" s="187">
        <f>IF(N102="snížená",J102,0)</f>
        <v>0</v>
      </c>
      <c r="BG102" s="187">
        <f>IF(N102="zákl. přenesená",J102,0)</f>
        <v>0</v>
      </c>
      <c r="BH102" s="187">
        <f>IF(N102="sníž. přenesená",J102,0)</f>
        <v>0</v>
      </c>
      <c r="BI102" s="187">
        <f>IF(N102="nulová",J102,0)</f>
        <v>0</v>
      </c>
      <c r="BJ102" s="19" t="s">
        <v>80</v>
      </c>
      <c r="BK102" s="187">
        <f>ROUND(I102*H102,2)</f>
        <v>1584</v>
      </c>
      <c r="BL102" s="19" t="s">
        <v>313</v>
      </c>
      <c r="BM102" s="186" t="s">
        <v>326</v>
      </c>
    </row>
    <row r="103" spans="1:65" s="2" customFormat="1" ht="19.2" x14ac:dyDescent="0.2">
      <c r="A103" s="36"/>
      <c r="B103" s="37"/>
      <c r="C103" s="38"/>
      <c r="D103" s="188" t="s">
        <v>148</v>
      </c>
      <c r="E103" s="38"/>
      <c r="F103" s="189" t="s">
        <v>1114</v>
      </c>
      <c r="G103" s="38"/>
      <c r="H103" s="38"/>
      <c r="I103" s="190"/>
      <c r="J103" s="38"/>
      <c r="K103" s="38"/>
      <c r="L103" s="41"/>
      <c r="M103" s="191"/>
      <c r="N103" s="192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148</v>
      </c>
      <c r="AU103" s="19" t="s">
        <v>82</v>
      </c>
    </row>
    <row r="104" spans="1:65" s="2" customFormat="1" ht="16.5" customHeight="1" x14ac:dyDescent="0.2">
      <c r="A104" s="36"/>
      <c r="B104" s="37"/>
      <c r="C104" s="175" t="s">
        <v>234</v>
      </c>
      <c r="D104" s="175" t="s">
        <v>141</v>
      </c>
      <c r="E104" s="176" t="s">
        <v>1115</v>
      </c>
      <c r="F104" s="177" t="s">
        <v>1116</v>
      </c>
      <c r="G104" s="178" t="s">
        <v>144</v>
      </c>
      <c r="H104" s="179">
        <v>10</v>
      </c>
      <c r="I104" s="180">
        <v>97</v>
      </c>
      <c r="J104" s="181">
        <f>ROUND(I104*H104,2)</f>
        <v>970</v>
      </c>
      <c r="K104" s="177" t="s">
        <v>19</v>
      </c>
      <c r="L104" s="41"/>
      <c r="M104" s="182" t="s">
        <v>19</v>
      </c>
      <c r="N104" s="183" t="s">
        <v>43</v>
      </c>
      <c r="O104" s="66"/>
      <c r="P104" s="184">
        <f>O104*H104</f>
        <v>0</v>
      </c>
      <c r="Q104" s="184">
        <v>0</v>
      </c>
      <c r="R104" s="184">
        <f>Q104*H104</f>
        <v>0</v>
      </c>
      <c r="S104" s="184">
        <v>0</v>
      </c>
      <c r="T104" s="185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6" t="s">
        <v>313</v>
      </c>
      <c r="AT104" s="186" t="s">
        <v>141</v>
      </c>
      <c r="AU104" s="186" t="s">
        <v>82</v>
      </c>
      <c r="AY104" s="19" t="s">
        <v>138</v>
      </c>
      <c r="BE104" s="187">
        <f>IF(N104="základní",J104,0)</f>
        <v>970</v>
      </c>
      <c r="BF104" s="187">
        <f>IF(N104="snížená",J104,0)</f>
        <v>0</v>
      </c>
      <c r="BG104" s="187">
        <f>IF(N104="zákl. přenesená",J104,0)</f>
        <v>0</v>
      </c>
      <c r="BH104" s="187">
        <f>IF(N104="sníž. přenesená",J104,0)</f>
        <v>0</v>
      </c>
      <c r="BI104" s="187">
        <f>IF(N104="nulová",J104,0)</f>
        <v>0</v>
      </c>
      <c r="BJ104" s="19" t="s">
        <v>80</v>
      </c>
      <c r="BK104" s="187">
        <f>ROUND(I104*H104,2)</f>
        <v>970</v>
      </c>
      <c r="BL104" s="19" t="s">
        <v>313</v>
      </c>
      <c r="BM104" s="186" t="s">
        <v>337</v>
      </c>
    </row>
    <row r="105" spans="1:65" s="2" customFormat="1" ht="19.2" x14ac:dyDescent="0.2">
      <c r="A105" s="36"/>
      <c r="B105" s="37"/>
      <c r="C105" s="38"/>
      <c r="D105" s="188" t="s">
        <v>148</v>
      </c>
      <c r="E105" s="38"/>
      <c r="F105" s="189" t="s">
        <v>1117</v>
      </c>
      <c r="G105" s="38"/>
      <c r="H105" s="38"/>
      <c r="I105" s="190"/>
      <c r="J105" s="38"/>
      <c r="K105" s="38"/>
      <c r="L105" s="41"/>
      <c r="M105" s="191"/>
      <c r="N105" s="192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148</v>
      </c>
      <c r="AU105" s="19" t="s">
        <v>82</v>
      </c>
    </row>
    <row r="106" spans="1:65" s="2" customFormat="1" ht="21.75" customHeight="1" x14ac:dyDescent="0.2">
      <c r="A106" s="36"/>
      <c r="B106" s="37"/>
      <c r="C106" s="175" t="s">
        <v>241</v>
      </c>
      <c r="D106" s="175" t="s">
        <v>141</v>
      </c>
      <c r="E106" s="176" t="s">
        <v>1118</v>
      </c>
      <c r="F106" s="177" t="s">
        <v>1119</v>
      </c>
      <c r="G106" s="178" t="s">
        <v>144</v>
      </c>
      <c r="H106" s="179">
        <v>9</v>
      </c>
      <c r="I106" s="180">
        <v>145</v>
      </c>
      <c r="J106" s="181">
        <f>ROUND(I106*H106,2)</f>
        <v>1305</v>
      </c>
      <c r="K106" s="177" t="s">
        <v>19</v>
      </c>
      <c r="L106" s="41"/>
      <c r="M106" s="182" t="s">
        <v>19</v>
      </c>
      <c r="N106" s="183" t="s">
        <v>43</v>
      </c>
      <c r="O106" s="66"/>
      <c r="P106" s="184">
        <f>O106*H106</f>
        <v>0</v>
      </c>
      <c r="Q106" s="184">
        <v>0</v>
      </c>
      <c r="R106" s="184">
        <f>Q106*H106</f>
        <v>0</v>
      </c>
      <c r="S106" s="184">
        <v>0</v>
      </c>
      <c r="T106" s="185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6" t="s">
        <v>313</v>
      </c>
      <c r="AT106" s="186" t="s">
        <v>141</v>
      </c>
      <c r="AU106" s="186" t="s">
        <v>82</v>
      </c>
      <c r="AY106" s="19" t="s">
        <v>138</v>
      </c>
      <c r="BE106" s="187">
        <f>IF(N106="základní",J106,0)</f>
        <v>1305</v>
      </c>
      <c r="BF106" s="187">
        <f>IF(N106="snížená",J106,0)</f>
        <v>0</v>
      </c>
      <c r="BG106" s="187">
        <f>IF(N106="zákl. přenesená",J106,0)</f>
        <v>0</v>
      </c>
      <c r="BH106" s="187">
        <f>IF(N106="sníž. přenesená",J106,0)</f>
        <v>0</v>
      </c>
      <c r="BI106" s="187">
        <f>IF(N106="nulová",J106,0)</f>
        <v>0</v>
      </c>
      <c r="BJ106" s="19" t="s">
        <v>80</v>
      </c>
      <c r="BK106" s="187">
        <f>ROUND(I106*H106,2)</f>
        <v>1305</v>
      </c>
      <c r="BL106" s="19" t="s">
        <v>313</v>
      </c>
      <c r="BM106" s="186" t="s">
        <v>352</v>
      </c>
    </row>
    <row r="107" spans="1:65" s="2" customFormat="1" ht="19.2" x14ac:dyDescent="0.2">
      <c r="A107" s="36"/>
      <c r="B107" s="37"/>
      <c r="C107" s="38"/>
      <c r="D107" s="188" t="s">
        <v>148</v>
      </c>
      <c r="E107" s="38"/>
      <c r="F107" s="189" t="s">
        <v>1120</v>
      </c>
      <c r="G107" s="38"/>
      <c r="H107" s="38"/>
      <c r="I107" s="190"/>
      <c r="J107" s="38"/>
      <c r="K107" s="38"/>
      <c r="L107" s="41"/>
      <c r="M107" s="191"/>
      <c r="N107" s="192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148</v>
      </c>
      <c r="AU107" s="19" t="s">
        <v>82</v>
      </c>
    </row>
    <row r="108" spans="1:65" s="2" customFormat="1" ht="24.15" customHeight="1" x14ac:dyDescent="0.2">
      <c r="A108" s="36"/>
      <c r="B108" s="37"/>
      <c r="C108" s="175" t="s">
        <v>8</v>
      </c>
      <c r="D108" s="175" t="s">
        <v>141</v>
      </c>
      <c r="E108" s="176" t="s">
        <v>1121</v>
      </c>
      <c r="F108" s="177" t="s">
        <v>1122</v>
      </c>
      <c r="G108" s="178" t="s">
        <v>144</v>
      </c>
      <c r="H108" s="179">
        <v>5</v>
      </c>
      <c r="I108" s="180">
        <v>96</v>
      </c>
      <c r="J108" s="181">
        <f>ROUND(I108*H108,2)</f>
        <v>480</v>
      </c>
      <c r="K108" s="177" t="s">
        <v>19</v>
      </c>
      <c r="L108" s="41"/>
      <c r="M108" s="182" t="s">
        <v>19</v>
      </c>
      <c r="N108" s="183" t="s">
        <v>43</v>
      </c>
      <c r="O108" s="66"/>
      <c r="P108" s="184">
        <f>O108*H108</f>
        <v>0</v>
      </c>
      <c r="Q108" s="184">
        <v>0</v>
      </c>
      <c r="R108" s="184">
        <f>Q108*H108</f>
        <v>0</v>
      </c>
      <c r="S108" s="184">
        <v>0</v>
      </c>
      <c r="T108" s="185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86" t="s">
        <v>313</v>
      </c>
      <c r="AT108" s="186" t="s">
        <v>141</v>
      </c>
      <c r="AU108" s="186" t="s">
        <v>82</v>
      </c>
      <c r="AY108" s="19" t="s">
        <v>138</v>
      </c>
      <c r="BE108" s="187">
        <f>IF(N108="základní",J108,0)</f>
        <v>480</v>
      </c>
      <c r="BF108" s="187">
        <f>IF(N108="snížená",J108,0)</f>
        <v>0</v>
      </c>
      <c r="BG108" s="187">
        <f>IF(N108="zákl. přenesená",J108,0)</f>
        <v>0</v>
      </c>
      <c r="BH108" s="187">
        <f>IF(N108="sníž. přenesená",J108,0)</f>
        <v>0</v>
      </c>
      <c r="BI108" s="187">
        <f>IF(N108="nulová",J108,0)</f>
        <v>0</v>
      </c>
      <c r="BJ108" s="19" t="s">
        <v>80</v>
      </c>
      <c r="BK108" s="187">
        <f>ROUND(I108*H108,2)</f>
        <v>480</v>
      </c>
      <c r="BL108" s="19" t="s">
        <v>313</v>
      </c>
      <c r="BM108" s="186" t="s">
        <v>369</v>
      </c>
    </row>
    <row r="109" spans="1:65" s="2" customFormat="1" ht="19.2" x14ac:dyDescent="0.2">
      <c r="A109" s="36"/>
      <c r="B109" s="37"/>
      <c r="C109" s="38"/>
      <c r="D109" s="188" t="s">
        <v>148</v>
      </c>
      <c r="E109" s="38"/>
      <c r="F109" s="189" t="s">
        <v>1123</v>
      </c>
      <c r="G109" s="38"/>
      <c r="H109" s="38"/>
      <c r="I109" s="190"/>
      <c r="J109" s="38"/>
      <c r="K109" s="38"/>
      <c r="L109" s="41"/>
      <c r="M109" s="191"/>
      <c r="N109" s="192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148</v>
      </c>
      <c r="AU109" s="19" t="s">
        <v>82</v>
      </c>
    </row>
    <row r="110" spans="1:65" s="2" customFormat="1" ht="33" customHeight="1" x14ac:dyDescent="0.2">
      <c r="A110" s="36"/>
      <c r="B110" s="37"/>
      <c r="C110" s="227" t="s">
        <v>293</v>
      </c>
      <c r="D110" s="227" t="s">
        <v>302</v>
      </c>
      <c r="E110" s="228" t="s">
        <v>1124</v>
      </c>
      <c r="F110" s="229" t="s">
        <v>1125</v>
      </c>
      <c r="G110" s="230" t="s">
        <v>144</v>
      </c>
      <c r="H110" s="231">
        <v>5</v>
      </c>
      <c r="I110" s="232">
        <v>1035</v>
      </c>
      <c r="J110" s="233">
        <f>ROUND(I110*H110,2)</f>
        <v>5175</v>
      </c>
      <c r="K110" s="229" t="s">
        <v>19</v>
      </c>
      <c r="L110" s="234"/>
      <c r="M110" s="235" t="s">
        <v>19</v>
      </c>
      <c r="N110" s="236" t="s">
        <v>43</v>
      </c>
      <c r="O110" s="66"/>
      <c r="P110" s="184">
        <f>O110*H110</f>
        <v>0</v>
      </c>
      <c r="Q110" s="184">
        <v>0</v>
      </c>
      <c r="R110" s="184">
        <f>Q110*H110</f>
        <v>0</v>
      </c>
      <c r="S110" s="184">
        <v>0</v>
      </c>
      <c r="T110" s="185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86" t="s">
        <v>428</v>
      </c>
      <c r="AT110" s="186" t="s">
        <v>302</v>
      </c>
      <c r="AU110" s="186" t="s">
        <v>82</v>
      </c>
      <c r="AY110" s="19" t="s">
        <v>138</v>
      </c>
      <c r="BE110" s="187">
        <f>IF(N110="základní",J110,0)</f>
        <v>5175</v>
      </c>
      <c r="BF110" s="187">
        <f>IF(N110="snížená",J110,0)</f>
        <v>0</v>
      </c>
      <c r="BG110" s="187">
        <f>IF(N110="zákl. přenesená",J110,0)</f>
        <v>0</v>
      </c>
      <c r="BH110" s="187">
        <f>IF(N110="sníž. přenesená",J110,0)</f>
        <v>0</v>
      </c>
      <c r="BI110" s="187">
        <f>IF(N110="nulová",J110,0)</f>
        <v>0</v>
      </c>
      <c r="BJ110" s="19" t="s">
        <v>80</v>
      </c>
      <c r="BK110" s="187">
        <f>ROUND(I110*H110,2)</f>
        <v>5175</v>
      </c>
      <c r="BL110" s="19" t="s">
        <v>313</v>
      </c>
      <c r="BM110" s="186" t="s">
        <v>382</v>
      </c>
    </row>
    <row r="111" spans="1:65" s="2" customFormat="1" ht="19.2" x14ac:dyDescent="0.2">
      <c r="A111" s="36"/>
      <c r="B111" s="37"/>
      <c r="C111" s="38"/>
      <c r="D111" s="188" t="s">
        <v>148</v>
      </c>
      <c r="E111" s="38"/>
      <c r="F111" s="189" t="s">
        <v>1125</v>
      </c>
      <c r="G111" s="38"/>
      <c r="H111" s="38"/>
      <c r="I111" s="190"/>
      <c r="J111" s="38"/>
      <c r="K111" s="38"/>
      <c r="L111" s="41"/>
      <c r="M111" s="191"/>
      <c r="N111" s="192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148</v>
      </c>
      <c r="AU111" s="19" t="s">
        <v>82</v>
      </c>
    </row>
    <row r="112" spans="1:65" s="2" customFormat="1" ht="21.75" customHeight="1" x14ac:dyDescent="0.2">
      <c r="A112" s="36"/>
      <c r="B112" s="37"/>
      <c r="C112" s="175" t="s">
        <v>301</v>
      </c>
      <c r="D112" s="175" t="s">
        <v>141</v>
      </c>
      <c r="E112" s="176" t="s">
        <v>1126</v>
      </c>
      <c r="F112" s="177" t="s">
        <v>1127</v>
      </c>
      <c r="G112" s="178" t="s">
        <v>757</v>
      </c>
      <c r="H112" s="179">
        <v>174</v>
      </c>
      <c r="I112" s="180">
        <v>28</v>
      </c>
      <c r="J112" s="181">
        <f>ROUND(I112*H112,2)</f>
        <v>4872</v>
      </c>
      <c r="K112" s="177" t="s">
        <v>19</v>
      </c>
      <c r="L112" s="41"/>
      <c r="M112" s="182" t="s">
        <v>19</v>
      </c>
      <c r="N112" s="183" t="s">
        <v>43</v>
      </c>
      <c r="O112" s="66"/>
      <c r="P112" s="184">
        <f>O112*H112</f>
        <v>0</v>
      </c>
      <c r="Q112" s="184">
        <v>0</v>
      </c>
      <c r="R112" s="184">
        <f>Q112*H112</f>
        <v>0</v>
      </c>
      <c r="S112" s="184">
        <v>0</v>
      </c>
      <c r="T112" s="185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6" t="s">
        <v>313</v>
      </c>
      <c r="AT112" s="186" t="s">
        <v>141</v>
      </c>
      <c r="AU112" s="186" t="s">
        <v>82</v>
      </c>
      <c r="AY112" s="19" t="s">
        <v>138</v>
      </c>
      <c r="BE112" s="187">
        <f>IF(N112="základní",J112,0)</f>
        <v>4872</v>
      </c>
      <c r="BF112" s="187">
        <f>IF(N112="snížená",J112,0)</f>
        <v>0</v>
      </c>
      <c r="BG112" s="187">
        <f>IF(N112="zákl. přenesená",J112,0)</f>
        <v>0</v>
      </c>
      <c r="BH112" s="187">
        <f>IF(N112="sníž. přenesená",J112,0)</f>
        <v>0</v>
      </c>
      <c r="BI112" s="187">
        <f>IF(N112="nulová",J112,0)</f>
        <v>0</v>
      </c>
      <c r="BJ112" s="19" t="s">
        <v>80</v>
      </c>
      <c r="BK112" s="187">
        <f>ROUND(I112*H112,2)</f>
        <v>4872</v>
      </c>
      <c r="BL112" s="19" t="s">
        <v>313</v>
      </c>
      <c r="BM112" s="186" t="s">
        <v>395</v>
      </c>
    </row>
    <row r="113" spans="1:65" s="2" customFormat="1" x14ac:dyDescent="0.2">
      <c r="A113" s="36"/>
      <c r="B113" s="37"/>
      <c r="C113" s="38"/>
      <c r="D113" s="188" t="s">
        <v>148</v>
      </c>
      <c r="E113" s="38"/>
      <c r="F113" s="189" t="s">
        <v>1128</v>
      </c>
      <c r="G113" s="38"/>
      <c r="H113" s="38"/>
      <c r="I113" s="190"/>
      <c r="J113" s="38"/>
      <c r="K113" s="38"/>
      <c r="L113" s="41"/>
      <c r="M113" s="191"/>
      <c r="N113" s="192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148</v>
      </c>
      <c r="AU113" s="19" t="s">
        <v>82</v>
      </c>
    </row>
    <row r="114" spans="1:65" s="14" customFormat="1" x14ac:dyDescent="0.2">
      <c r="B114" s="205"/>
      <c r="C114" s="206"/>
      <c r="D114" s="188" t="s">
        <v>158</v>
      </c>
      <c r="E114" s="207" t="s">
        <v>19</v>
      </c>
      <c r="F114" s="208" t="s">
        <v>1129</v>
      </c>
      <c r="G114" s="206"/>
      <c r="H114" s="209">
        <v>174</v>
      </c>
      <c r="I114" s="210"/>
      <c r="J114" s="206"/>
      <c r="K114" s="206"/>
      <c r="L114" s="211"/>
      <c r="M114" s="212"/>
      <c r="N114" s="213"/>
      <c r="O114" s="213"/>
      <c r="P114" s="213"/>
      <c r="Q114" s="213"/>
      <c r="R114" s="213"/>
      <c r="S114" s="213"/>
      <c r="T114" s="214"/>
      <c r="AT114" s="215" t="s">
        <v>158</v>
      </c>
      <c r="AU114" s="215" t="s">
        <v>82</v>
      </c>
      <c r="AV114" s="14" t="s">
        <v>82</v>
      </c>
      <c r="AW114" s="14" t="s">
        <v>33</v>
      </c>
      <c r="AX114" s="14" t="s">
        <v>72</v>
      </c>
      <c r="AY114" s="215" t="s">
        <v>138</v>
      </c>
    </row>
    <row r="115" spans="1:65" s="15" customFormat="1" x14ac:dyDescent="0.2">
      <c r="B115" s="216"/>
      <c r="C115" s="217"/>
      <c r="D115" s="188" t="s">
        <v>158</v>
      </c>
      <c r="E115" s="218" t="s">
        <v>19</v>
      </c>
      <c r="F115" s="219" t="s">
        <v>214</v>
      </c>
      <c r="G115" s="217"/>
      <c r="H115" s="220">
        <v>174</v>
      </c>
      <c r="I115" s="221"/>
      <c r="J115" s="217"/>
      <c r="K115" s="217"/>
      <c r="L115" s="222"/>
      <c r="M115" s="223"/>
      <c r="N115" s="224"/>
      <c r="O115" s="224"/>
      <c r="P115" s="224"/>
      <c r="Q115" s="224"/>
      <c r="R115" s="224"/>
      <c r="S115" s="224"/>
      <c r="T115" s="225"/>
      <c r="AT115" s="226" t="s">
        <v>158</v>
      </c>
      <c r="AU115" s="226" t="s">
        <v>82</v>
      </c>
      <c r="AV115" s="15" t="s">
        <v>146</v>
      </c>
      <c r="AW115" s="15" t="s">
        <v>33</v>
      </c>
      <c r="AX115" s="15" t="s">
        <v>80</v>
      </c>
      <c r="AY115" s="226" t="s">
        <v>138</v>
      </c>
    </row>
    <row r="116" spans="1:65" s="12" customFormat="1" ht="22.8" customHeight="1" x14ac:dyDescent="0.25">
      <c r="B116" s="159"/>
      <c r="C116" s="160"/>
      <c r="D116" s="161" t="s">
        <v>71</v>
      </c>
      <c r="E116" s="173" t="s">
        <v>1130</v>
      </c>
      <c r="F116" s="173" t="s">
        <v>1131</v>
      </c>
      <c r="G116" s="160"/>
      <c r="H116" s="160"/>
      <c r="I116" s="163"/>
      <c r="J116" s="174">
        <f>BK116</f>
        <v>320922</v>
      </c>
      <c r="K116" s="160"/>
      <c r="L116" s="165"/>
      <c r="M116" s="166"/>
      <c r="N116" s="167"/>
      <c r="O116" s="167"/>
      <c r="P116" s="168">
        <f>SUM(P117:P152)</f>
        <v>0</v>
      </c>
      <c r="Q116" s="167"/>
      <c r="R116" s="168">
        <f>SUM(R117:R152)</f>
        <v>0</v>
      </c>
      <c r="S116" s="167"/>
      <c r="T116" s="169">
        <f>SUM(T117:T152)</f>
        <v>0</v>
      </c>
      <c r="AR116" s="170" t="s">
        <v>82</v>
      </c>
      <c r="AT116" s="171" t="s">
        <v>71</v>
      </c>
      <c r="AU116" s="171" t="s">
        <v>80</v>
      </c>
      <c r="AY116" s="170" t="s">
        <v>138</v>
      </c>
      <c r="BK116" s="172">
        <f>SUM(BK117:BK152)</f>
        <v>320922</v>
      </c>
    </row>
    <row r="117" spans="1:65" s="2" customFormat="1" ht="24.15" customHeight="1" x14ac:dyDescent="0.2">
      <c r="A117" s="36"/>
      <c r="B117" s="37"/>
      <c r="C117" s="175" t="s">
        <v>307</v>
      </c>
      <c r="D117" s="175" t="s">
        <v>141</v>
      </c>
      <c r="E117" s="176" t="s">
        <v>1132</v>
      </c>
      <c r="F117" s="177" t="s">
        <v>1133</v>
      </c>
      <c r="G117" s="178" t="s">
        <v>757</v>
      </c>
      <c r="H117" s="179">
        <v>2</v>
      </c>
      <c r="I117" s="180">
        <v>631</v>
      </c>
      <c r="J117" s="181">
        <f>ROUND(I117*H117,2)</f>
        <v>1262</v>
      </c>
      <c r="K117" s="177" t="s">
        <v>19</v>
      </c>
      <c r="L117" s="41"/>
      <c r="M117" s="182" t="s">
        <v>19</v>
      </c>
      <c r="N117" s="183" t="s">
        <v>43</v>
      </c>
      <c r="O117" s="66"/>
      <c r="P117" s="184">
        <f>O117*H117</f>
        <v>0</v>
      </c>
      <c r="Q117" s="184">
        <v>0</v>
      </c>
      <c r="R117" s="184">
        <f>Q117*H117</f>
        <v>0</v>
      </c>
      <c r="S117" s="184">
        <v>0</v>
      </c>
      <c r="T117" s="185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86" t="s">
        <v>313</v>
      </c>
      <c r="AT117" s="186" t="s">
        <v>141</v>
      </c>
      <c r="AU117" s="186" t="s">
        <v>82</v>
      </c>
      <c r="AY117" s="19" t="s">
        <v>138</v>
      </c>
      <c r="BE117" s="187">
        <f>IF(N117="základní",J117,0)</f>
        <v>1262</v>
      </c>
      <c r="BF117" s="187">
        <f>IF(N117="snížená",J117,0)</f>
        <v>0</v>
      </c>
      <c r="BG117" s="187">
        <f>IF(N117="zákl. přenesená",J117,0)</f>
        <v>0</v>
      </c>
      <c r="BH117" s="187">
        <f>IF(N117="sníž. přenesená",J117,0)</f>
        <v>0</v>
      </c>
      <c r="BI117" s="187">
        <f>IF(N117="nulová",J117,0)</f>
        <v>0</v>
      </c>
      <c r="BJ117" s="19" t="s">
        <v>80</v>
      </c>
      <c r="BK117" s="187">
        <f>ROUND(I117*H117,2)</f>
        <v>1262</v>
      </c>
      <c r="BL117" s="19" t="s">
        <v>313</v>
      </c>
      <c r="BM117" s="186" t="s">
        <v>410</v>
      </c>
    </row>
    <row r="118" spans="1:65" s="2" customFormat="1" ht="19.2" x14ac:dyDescent="0.2">
      <c r="A118" s="36"/>
      <c r="B118" s="37"/>
      <c r="C118" s="38"/>
      <c r="D118" s="188" t="s">
        <v>148</v>
      </c>
      <c r="E118" s="38"/>
      <c r="F118" s="189" t="s">
        <v>1134</v>
      </c>
      <c r="G118" s="38"/>
      <c r="H118" s="38"/>
      <c r="I118" s="190"/>
      <c r="J118" s="38"/>
      <c r="K118" s="38"/>
      <c r="L118" s="41"/>
      <c r="M118" s="191"/>
      <c r="N118" s="192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148</v>
      </c>
      <c r="AU118" s="19" t="s">
        <v>82</v>
      </c>
    </row>
    <row r="119" spans="1:65" s="2" customFormat="1" ht="24.15" customHeight="1" x14ac:dyDescent="0.2">
      <c r="A119" s="36"/>
      <c r="B119" s="37"/>
      <c r="C119" s="175" t="s">
        <v>313</v>
      </c>
      <c r="D119" s="175" t="s">
        <v>141</v>
      </c>
      <c r="E119" s="176" t="s">
        <v>1135</v>
      </c>
      <c r="F119" s="177" t="s">
        <v>1136</v>
      </c>
      <c r="G119" s="178" t="s">
        <v>757</v>
      </c>
      <c r="H119" s="179">
        <v>8</v>
      </c>
      <c r="I119" s="180">
        <v>662</v>
      </c>
      <c r="J119" s="181">
        <f>ROUND(I119*H119,2)</f>
        <v>5296</v>
      </c>
      <c r="K119" s="177" t="s">
        <v>19</v>
      </c>
      <c r="L119" s="41"/>
      <c r="M119" s="182" t="s">
        <v>19</v>
      </c>
      <c r="N119" s="183" t="s">
        <v>43</v>
      </c>
      <c r="O119" s="66"/>
      <c r="P119" s="184">
        <f>O119*H119</f>
        <v>0</v>
      </c>
      <c r="Q119" s="184">
        <v>0</v>
      </c>
      <c r="R119" s="184">
        <f>Q119*H119</f>
        <v>0</v>
      </c>
      <c r="S119" s="184">
        <v>0</v>
      </c>
      <c r="T119" s="185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86" t="s">
        <v>313</v>
      </c>
      <c r="AT119" s="186" t="s">
        <v>141</v>
      </c>
      <c r="AU119" s="186" t="s">
        <v>82</v>
      </c>
      <c r="AY119" s="19" t="s">
        <v>138</v>
      </c>
      <c r="BE119" s="187">
        <f>IF(N119="základní",J119,0)</f>
        <v>5296</v>
      </c>
      <c r="BF119" s="187">
        <f>IF(N119="snížená",J119,0)</f>
        <v>0</v>
      </c>
      <c r="BG119" s="187">
        <f>IF(N119="zákl. přenesená",J119,0)</f>
        <v>0</v>
      </c>
      <c r="BH119" s="187">
        <f>IF(N119="sníž. přenesená",J119,0)</f>
        <v>0</v>
      </c>
      <c r="BI119" s="187">
        <f>IF(N119="nulová",J119,0)</f>
        <v>0</v>
      </c>
      <c r="BJ119" s="19" t="s">
        <v>80</v>
      </c>
      <c r="BK119" s="187">
        <f>ROUND(I119*H119,2)</f>
        <v>5296</v>
      </c>
      <c r="BL119" s="19" t="s">
        <v>313</v>
      </c>
      <c r="BM119" s="186" t="s">
        <v>428</v>
      </c>
    </row>
    <row r="120" spans="1:65" s="2" customFormat="1" ht="19.2" x14ac:dyDescent="0.2">
      <c r="A120" s="36"/>
      <c r="B120" s="37"/>
      <c r="C120" s="38"/>
      <c r="D120" s="188" t="s">
        <v>148</v>
      </c>
      <c r="E120" s="38"/>
      <c r="F120" s="189" t="s">
        <v>1137</v>
      </c>
      <c r="G120" s="38"/>
      <c r="H120" s="38"/>
      <c r="I120" s="190"/>
      <c r="J120" s="38"/>
      <c r="K120" s="38"/>
      <c r="L120" s="41"/>
      <c r="M120" s="191"/>
      <c r="N120" s="192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9" t="s">
        <v>148</v>
      </c>
      <c r="AU120" s="19" t="s">
        <v>82</v>
      </c>
    </row>
    <row r="121" spans="1:65" s="2" customFormat="1" ht="24.15" customHeight="1" x14ac:dyDescent="0.2">
      <c r="A121" s="36"/>
      <c r="B121" s="37"/>
      <c r="C121" s="175" t="s">
        <v>322</v>
      </c>
      <c r="D121" s="175" t="s">
        <v>141</v>
      </c>
      <c r="E121" s="176" t="s">
        <v>1138</v>
      </c>
      <c r="F121" s="177" t="s">
        <v>1139</v>
      </c>
      <c r="G121" s="178" t="s">
        <v>757</v>
      </c>
      <c r="H121" s="179">
        <v>8</v>
      </c>
      <c r="I121" s="180">
        <v>365</v>
      </c>
      <c r="J121" s="181">
        <f>ROUND(I121*H121,2)</f>
        <v>2920</v>
      </c>
      <c r="K121" s="177" t="s">
        <v>19</v>
      </c>
      <c r="L121" s="41"/>
      <c r="M121" s="182" t="s">
        <v>19</v>
      </c>
      <c r="N121" s="183" t="s">
        <v>43</v>
      </c>
      <c r="O121" s="66"/>
      <c r="P121" s="184">
        <f>O121*H121</f>
        <v>0</v>
      </c>
      <c r="Q121" s="184">
        <v>0</v>
      </c>
      <c r="R121" s="184">
        <f>Q121*H121</f>
        <v>0</v>
      </c>
      <c r="S121" s="184">
        <v>0</v>
      </c>
      <c r="T121" s="185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86" t="s">
        <v>313</v>
      </c>
      <c r="AT121" s="186" t="s">
        <v>141</v>
      </c>
      <c r="AU121" s="186" t="s">
        <v>82</v>
      </c>
      <c r="AY121" s="19" t="s">
        <v>138</v>
      </c>
      <c r="BE121" s="187">
        <f>IF(N121="základní",J121,0)</f>
        <v>2920</v>
      </c>
      <c r="BF121" s="187">
        <f>IF(N121="snížená",J121,0)</f>
        <v>0</v>
      </c>
      <c r="BG121" s="187">
        <f>IF(N121="zákl. přenesená",J121,0)</f>
        <v>0</v>
      </c>
      <c r="BH121" s="187">
        <f>IF(N121="sníž. přenesená",J121,0)</f>
        <v>0</v>
      </c>
      <c r="BI121" s="187">
        <f>IF(N121="nulová",J121,0)</f>
        <v>0</v>
      </c>
      <c r="BJ121" s="19" t="s">
        <v>80</v>
      </c>
      <c r="BK121" s="187">
        <f>ROUND(I121*H121,2)</f>
        <v>2920</v>
      </c>
      <c r="BL121" s="19" t="s">
        <v>313</v>
      </c>
      <c r="BM121" s="186" t="s">
        <v>442</v>
      </c>
    </row>
    <row r="122" spans="1:65" s="2" customFormat="1" ht="19.2" x14ac:dyDescent="0.2">
      <c r="A122" s="36"/>
      <c r="B122" s="37"/>
      <c r="C122" s="38"/>
      <c r="D122" s="188" t="s">
        <v>148</v>
      </c>
      <c r="E122" s="38"/>
      <c r="F122" s="189" t="s">
        <v>1140</v>
      </c>
      <c r="G122" s="38"/>
      <c r="H122" s="38"/>
      <c r="I122" s="190"/>
      <c r="J122" s="38"/>
      <c r="K122" s="38"/>
      <c r="L122" s="41"/>
      <c r="M122" s="191"/>
      <c r="N122" s="192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148</v>
      </c>
      <c r="AU122" s="19" t="s">
        <v>82</v>
      </c>
    </row>
    <row r="123" spans="1:65" s="2" customFormat="1" ht="24.15" customHeight="1" x14ac:dyDescent="0.2">
      <c r="A123" s="36"/>
      <c r="B123" s="37"/>
      <c r="C123" s="175" t="s">
        <v>326</v>
      </c>
      <c r="D123" s="175" t="s">
        <v>141</v>
      </c>
      <c r="E123" s="176" t="s">
        <v>1141</v>
      </c>
      <c r="F123" s="177" t="s">
        <v>1142</v>
      </c>
      <c r="G123" s="178" t="s">
        <v>757</v>
      </c>
      <c r="H123" s="179">
        <v>260</v>
      </c>
      <c r="I123" s="180">
        <v>443</v>
      </c>
      <c r="J123" s="181">
        <f>ROUND(I123*H123,2)</f>
        <v>115180</v>
      </c>
      <c r="K123" s="177" t="s">
        <v>19</v>
      </c>
      <c r="L123" s="41"/>
      <c r="M123" s="182" t="s">
        <v>19</v>
      </c>
      <c r="N123" s="183" t="s">
        <v>43</v>
      </c>
      <c r="O123" s="66"/>
      <c r="P123" s="184">
        <f>O123*H123</f>
        <v>0</v>
      </c>
      <c r="Q123" s="184">
        <v>0</v>
      </c>
      <c r="R123" s="184">
        <f>Q123*H123</f>
        <v>0</v>
      </c>
      <c r="S123" s="184">
        <v>0</v>
      </c>
      <c r="T123" s="185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6" t="s">
        <v>313</v>
      </c>
      <c r="AT123" s="186" t="s">
        <v>141</v>
      </c>
      <c r="AU123" s="186" t="s">
        <v>82</v>
      </c>
      <c r="AY123" s="19" t="s">
        <v>138</v>
      </c>
      <c r="BE123" s="187">
        <f>IF(N123="základní",J123,0)</f>
        <v>115180</v>
      </c>
      <c r="BF123" s="187">
        <f>IF(N123="snížená",J123,0)</f>
        <v>0</v>
      </c>
      <c r="BG123" s="187">
        <f>IF(N123="zákl. přenesená",J123,0)</f>
        <v>0</v>
      </c>
      <c r="BH123" s="187">
        <f>IF(N123="sníž. přenesená",J123,0)</f>
        <v>0</v>
      </c>
      <c r="BI123" s="187">
        <f>IF(N123="nulová",J123,0)</f>
        <v>0</v>
      </c>
      <c r="BJ123" s="19" t="s">
        <v>80</v>
      </c>
      <c r="BK123" s="187">
        <f>ROUND(I123*H123,2)</f>
        <v>115180</v>
      </c>
      <c r="BL123" s="19" t="s">
        <v>313</v>
      </c>
      <c r="BM123" s="186" t="s">
        <v>454</v>
      </c>
    </row>
    <row r="124" spans="1:65" s="2" customFormat="1" ht="19.2" x14ac:dyDescent="0.2">
      <c r="A124" s="36"/>
      <c r="B124" s="37"/>
      <c r="C124" s="38"/>
      <c r="D124" s="188" t="s">
        <v>148</v>
      </c>
      <c r="E124" s="38"/>
      <c r="F124" s="189" t="s">
        <v>1143</v>
      </c>
      <c r="G124" s="38"/>
      <c r="H124" s="38"/>
      <c r="I124" s="190"/>
      <c r="J124" s="38"/>
      <c r="K124" s="38"/>
      <c r="L124" s="41"/>
      <c r="M124" s="191"/>
      <c r="N124" s="192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148</v>
      </c>
      <c r="AU124" s="19" t="s">
        <v>82</v>
      </c>
    </row>
    <row r="125" spans="1:65" s="2" customFormat="1" ht="24.15" customHeight="1" x14ac:dyDescent="0.2">
      <c r="A125" s="36"/>
      <c r="B125" s="37"/>
      <c r="C125" s="175" t="s">
        <v>330</v>
      </c>
      <c r="D125" s="175" t="s">
        <v>141</v>
      </c>
      <c r="E125" s="176" t="s">
        <v>1144</v>
      </c>
      <c r="F125" s="177" t="s">
        <v>1145</v>
      </c>
      <c r="G125" s="178" t="s">
        <v>757</v>
      </c>
      <c r="H125" s="179">
        <v>60</v>
      </c>
      <c r="I125" s="180">
        <v>527</v>
      </c>
      <c r="J125" s="181">
        <f>ROUND(I125*H125,2)</f>
        <v>31620</v>
      </c>
      <c r="K125" s="177" t="s">
        <v>19</v>
      </c>
      <c r="L125" s="41"/>
      <c r="M125" s="182" t="s">
        <v>19</v>
      </c>
      <c r="N125" s="183" t="s">
        <v>43</v>
      </c>
      <c r="O125" s="66"/>
      <c r="P125" s="184">
        <f>O125*H125</f>
        <v>0</v>
      </c>
      <c r="Q125" s="184">
        <v>0</v>
      </c>
      <c r="R125" s="184">
        <f>Q125*H125</f>
        <v>0</v>
      </c>
      <c r="S125" s="184">
        <v>0</v>
      </c>
      <c r="T125" s="185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6" t="s">
        <v>313</v>
      </c>
      <c r="AT125" s="186" t="s">
        <v>141</v>
      </c>
      <c r="AU125" s="186" t="s">
        <v>82</v>
      </c>
      <c r="AY125" s="19" t="s">
        <v>138</v>
      </c>
      <c r="BE125" s="187">
        <f>IF(N125="základní",J125,0)</f>
        <v>31620</v>
      </c>
      <c r="BF125" s="187">
        <f>IF(N125="snížená",J125,0)</f>
        <v>0</v>
      </c>
      <c r="BG125" s="187">
        <f>IF(N125="zákl. přenesená",J125,0)</f>
        <v>0</v>
      </c>
      <c r="BH125" s="187">
        <f>IF(N125="sníž. přenesená",J125,0)</f>
        <v>0</v>
      </c>
      <c r="BI125" s="187">
        <f>IF(N125="nulová",J125,0)</f>
        <v>0</v>
      </c>
      <c r="BJ125" s="19" t="s">
        <v>80</v>
      </c>
      <c r="BK125" s="187">
        <f>ROUND(I125*H125,2)</f>
        <v>31620</v>
      </c>
      <c r="BL125" s="19" t="s">
        <v>313</v>
      </c>
      <c r="BM125" s="186" t="s">
        <v>470</v>
      </c>
    </row>
    <row r="126" spans="1:65" s="2" customFormat="1" ht="19.2" x14ac:dyDescent="0.2">
      <c r="A126" s="36"/>
      <c r="B126" s="37"/>
      <c r="C126" s="38"/>
      <c r="D126" s="188" t="s">
        <v>148</v>
      </c>
      <c r="E126" s="38"/>
      <c r="F126" s="189" t="s">
        <v>1146</v>
      </c>
      <c r="G126" s="38"/>
      <c r="H126" s="38"/>
      <c r="I126" s="190"/>
      <c r="J126" s="38"/>
      <c r="K126" s="38"/>
      <c r="L126" s="41"/>
      <c r="M126" s="191"/>
      <c r="N126" s="192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148</v>
      </c>
      <c r="AU126" s="19" t="s">
        <v>82</v>
      </c>
    </row>
    <row r="127" spans="1:65" s="2" customFormat="1" ht="24.15" customHeight="1" x14ac:dyDescent="0.2">
      <c r="A127" s="36"/>
      <c r="B127" s="37"/>
      <c r="C127" s="175" t="s">
        <v>337</v>
      </c>
      <c r="D127" s="175" t="s">
        <v>141</v>
      </c>
      <c r="E127" s="176" t="s">
        <v>1147</v>
      </c>
      <c r="F127" s="177" t="s">
        <v>1148</v>
      </c>
      <c r="G127" s="178" t="s">
        <v>757</v>
      </c>
      <c r="H127" s="179">
        <v>62</v>
      </c>
      <c r="I127" s="180">
        <v>638</v>
      </c>
      <c r="J127" s="181">
        <f>ROUND(I127*H127,2)</f>
        <v>39556</v>
      </c>
      <c r="K127" s="177" t="s">
        <v>19</v>
      </c>
      <c r="L127" s="41"/>
      <c r="M127" s="182" t="s">
        <v>19</v>
      </c>
      <c r="N127" s="183" t="s">
        <v>43</v>
      </c>
      <c r="O127" s="66"/>
      <c r="P127" s="184">
        <f>O127*H127</f>
        <v>0</v>
      </c>
      <c r="Q127" s="184">
        <v>0</v>
      </c>
      <c r="R127" s="184">
        <f>Q127*H127</f>
        <v>0</v>
      </c>
      <c r="S127" s="184">
        <v>0</v>
      </c>
      <c r="T127" s="185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86" t="s">
        <v>313</v>
      </c>
      <c r="AT127" s="186" t="s">
        <v>141</v>
      </c>
      <c r="AU127" s="186" t="s">
        <v>82</v>
      </c>
      <c r="AY127" s="19" t="s">
        <v>138</v>
      </c>
      <c r="BE127" s="187">
        <f>IF(N127="základní",J127,0)</f>
        <v>39556</v>
      </c>
      <c r="BF127" s="187">
        <f>IF(N127="snížená",J127,0)</f>
        <v>0</v>
      </c>
      <c r="BG127" s="187">
        <f>IF(N127="zákl. přenesená",J127,0)</f>
        <v>0</v>
      </c>
      <c r="BH127" s="187">
        <f>IF(N127="sníž. přenesená",J127,0)</f>
        <v>0</v>
      </c>
      <c r="BI127" s="187">
        <f>IF(N127="nulová",J127,0)</f>
        <v>0</v>
      </c>
      <c r="BJ127" s="19" t="s">
        <v>80</v>
      </c>
      <c r="BK127" s="187">
        <f>ROUND(I127*H127,2)</f>
        <v>39556</v>
      </c>
      <c r="BL127" s="19" t="s">
        <v>313</v>
      </c>
      <c r="BM127" s="186" t="s">
        <v>497</v>
      </c>
    </row>
    <row r="128" spans="1:65" s="2" customFormat="1" ht="19.2" x14ac:dyDescent="0.2">
      <c r="A128" s="36"/>
      <c r="B128" s="37"/>
      <c r="C128" s="38"/>
      <c r="D128" s="188" t="s">
        <v>148</v>
      </c>
      <c r="E128" s="38"/>
      <c r="F128" s="189" t="s">
        <v>1149</v>
      </c>
      <c r="G128" s="38"/>
      <c r="H128" s="38"/>
      <c r="I128" s="190"/>
      <c r="J128" s="38"/>
      <c r="K128" s="38"/>
      <c r="L128" s="41"/>
      <c r="M128" s="191"/>
      <c r="N128" s="192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148</v>
      </c>
      <c r="AU128" s="19" t="s">
        <v>82</v>
      </c>
    </row>
    <row r="129" spans="1:65" s="2" customFormat="1" ht="37.799999999999997" customHeight="1" x14ac:dyDescent="0.2">
      <c r="A129" s="36"/>
      <c r="B129" s="37"/>
      <c r="C129" s="175" t="s">
        <v>7</v>
      </c>
      <c r="D129" s="175" t="s">
        <v>141</v>
      </c>
      <c r="E129" s="176" t="s">
        <v>1150</v>
      </c>
      <c r="F129" s="177" t="s">
        <v>1151</v>
      </c>
      <c r="G129" s="178" t="s">
        <v>757</v>
      </c>
      <c r="H129" s="179">
        <v>8</v>
      </c>
      <c r="I129" s="180">
        <v>74</v>
      </c>
      <c r="J129" s="181">
        <f>ROUND(I129*H129,2)</f>
        <v>592</v>
      </c>
      <c r="K129" s="177" t="s">
        <v>19</v>
      </c>
      <c r="L129" s="41"/>
      <c r="M129" s="182" t="s">
        <v>19</v>
      </c>
      <c r="N129" s="183" t="s">
        <v>43</v>
      </c>
      <c r="O129" s="66"/>
      <c r="P129" s="184">
        <f>O129*H129</f>
        <v>0</v>
      </c>
      <c r="Q129" s="184">
        <v>0</v>
      </c>
      <c r="R129" s="184">
        <f>Q129*H129</f>
        <v>0</v>
      </c>
      <c r="S129" s="184">
        <v>0</v>
      </c>
      <c r="T129" s="185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86" t="s">
        <v>313</v>
      </c>
      <c r="AT129" s="186" t="s">
        <v>141</v>
      </c>
      <c r="AU129" s="186" t="s">
        <v>82</v>
      </c>
      <c r="AY129" s="19" t="s">
        <v>138</v>
      </c>
      <c r="BE129" s="187">
        <f>IF(N129="základní",J129,0)</f>
        <v>592</v>
      </c>
      <c r="BF129" s="187">
        <f>IF(N129="snížená",J129,0)</f>
        <v>0</v>
      </c>
      <c r="BG129" s="187">
        <f>IF(N129="zákl. přenesená",J129,0)</f>
        <v>0</v>
      </c>
      <c r="BH129" s="187">
        <f>IF(N129="sníž. přenesená",J129,0)</f>
        <v>0</v>
      </c>
      <c r="BI129" s="187">
        <f>IF(N129="nulová",J129,0)</f>
        <v>0</v>
      </c>
      <c r="BJ129" s="19" t="s">
        <v>80</v>
      </c>
      <c r="BK129" s="187">
        <f>ROUND(I129*H129,2)</f>
        <v>592</v>
      </c>
      <c r="BL129" s="19" t="s">
        <v>313</v>
      </c>
      <c r="BM129" s="186" t="s">
        <v>512</v>
      </c>
    </row>
    <row r="130" spans="1:65" s="2" customFormat="1" ht="38.4" x14ac:dyDescent="0.2">
      <c r="A130" s="36"/>
      <c r="B130" s="37"/>
      <c r="C130" s="38"/>
      <c r="D130" s="188" t="s">
        <v>148</v>
      </c>
      <c r="E130" s="38"/>
      <c r="F130" s="189" t="s">
        <v>1152</v>
      </c>
      <c r="G130" s="38"/>
      <c r="H130" s="38"/>
      <c r="I130" s="190"/>
      <c r="J130" s="38"/>
      <c r="K130" s="38"/>
      <c r="L130" s="41"/>
      <c r="M130" s="191"/>
      <c r="N130" s="192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148</v>
      </c>
      <c r="AU130" s="19" t="s">
        <v>82</v>
      </c>
    </row>
    <row r="131" spans="1:65" s="2" customFormat="1" ht="37.799999999999997" customHeight="1" x14ac:dyDescent="0.2">
      <c r="A131" s="36"/>
      <c r="B131" s="37"/>
      <c r="C131" s="175" t="s">
        <v>352</v>
      </c>
      <c r="D131" s="175" t="s">
        <v>141</v>
      </c>
      <c r="E131" s="176" t="s">
        <v>1153</v>
      </c>
      <c r="F131" s="177" t="s">
        <v>1154</v>
      </c>
      <c r="G131" s="178" t="s">
        <v>757</v>
      </c>
      <c r="H131" s="179">
        <v>158</v>
      </c>
      <c r="I131" s="180">
        <v>82</v>
      </c>
      <c r="J131" s="181">
        <f>ROUND(I131*H131,2)</f>
        <v>12956</v>
      </c>
      <c r="K131" s="177" t="s">
        <v>19</v>
      </c>
      <c r="L131" s="41"/>
      <c r="M131" s="182" t="s">
        <v>19</v>
      </c>
      <c r="N131" s="183" t="s">
        <v>43</v>
      </c>
      <c r="O131" s="66"/>
      <c r="P131" s="184">
        <f>O131*H131</f>
        <v>0</v>
      </c>
      <c r="Q131" s="184">
        <v>0</v>
      </c>
      <c r="R131" s="184">
        <f>Q131*H131</f>
        <v>0</v>
      </c>
      <c r="S131" s="184">
        <v>0</v>
      </c>
      <c r="T131" s="185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86" t="s">
        <v>313</v>
      </c>
      <c r="AT131" s="186" t="s">
        <v>141</v>
      </c>
      <c r="AU131" s="186" t="s">
        <v>82</v>
      </c>
      <c r="AY131" s="19" t="s">
        <v>138</v>
      </c>
      <c r="BE131" s="187">
        <f>IF(N131="základní",J131,0)</f>
        <v>12956</v>
      </c>
      <c r="BF131" s="187">
        <f>IF(N131="snížená",J131,0)</f>
        <v>0</v>
      </c>
      <c r="BG131" s="187">
        <f>IF(N131="zákl. přenesená",J131,0)</f>
        <v>0</v>
      </c>
      <c r="BH131" s="187">
        <f>IF(N131="sníž. přenesená",J131,0)</f>
        <v>0</v>
      </c>
      <c r="BI131" s="187">
        <f>IF(N131="nulová",J131,0)</f>
        <v>0</v>
      </c>
      <c r="BJ131" s="19" t="s">
        <v>80</v>
      </c>
      <c r="BK131" s="187">
        <f>ROUND(I131*H131,2)</f>
        <v>12956</v>
      </c>
      <c r="BL131" s="19" t="s">
        <v>313</v>
      </c>
      <c r="BM131" s="186" t="s">
        <v>527</v>
      </c>
    </row>
    <row r="132" spans="1:65" s="2" customFormat="1" ht="38.4" x14ac:dyDescent="0.2">
      <c r="A132" s="36"/>
      <c r="B132" s="37"/>
      <c r="C132" s="38"/>
      <c r="D132" s="188" t="s">
        <v>148</v>
      </c>
      <c r="E132" s="38"/>
      <c r="F132" s="189" t="s">
        <v>1155</v>
      </c>
      <c r="G132" s="38"/>
      <c r="H132" s="38"/>
      <c r="I132" s="190"/>
      <c r="J132" s="38"/>
      <c r="K132" s="38"/>
      <c r="L132" s="41"/>
      <c r="M132" s="191"/>
      <c r="N132" s="192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9" t="s">
        <v>148</v>
      </c>
      <c r="AU132" s="19" t="s">
        <v>82</v>
      </c>
    </row>
    <row r="133" spans="1:65" s="2" customFormat="1" ht="37.799999999999997" customHeight="1" x14ac:dyDescent="0.2">
      <c r="A133" s="36"/>
      <c r="B133" s="37"/>
      <c r="C133" s="175" t="s">
        <v>360</v>
      </c>
      <c r="D133" s="175" t="s">
        <v>141</v>
      </c>
      <c r="E133" s="176" t="s">
        <v>1156</v>
      </c>
      <c r="F133" s="177" t="s">
        <v>1157</v>
      </c>
      <c r="G133" s="178" t="s">
        <v>757</v>
      </c>
      <c r="H133" s="179">
        <v>93</v>
      </c>
      <c r="I133" s="180">
        <v>130</v>
      </c>
      <c r="J133" s="181">
        <f>ROUND(I133*H133,2)</f>
        <v>12090</v>
      </c>
      <c r="K133" s="177" t="s">
        <v>19</v>
      </c>
      <c r="L133" s="41"/>
      <c r="M133" s="182" t="s">
        <v>19</v>
      </c>
      <c r="N133" s="183" t="s">
        <v>43</v>
      </c>
      <c r="O133" s="66"/>
      <c r="P133" s="184">
        <f>O133*H133</f>
        <v>0</v>
      </c>
      <c r="Q133" s="184">
        <v>0</v>
      </c>
      <c r="R133" s="184">
        <f>Q133*H133</f>
        <v>0</v>
      </c>
      <c r="S133" s="184">
        <v>0</v>
      </c>
      <c r="T133" s="185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86" t="s">
        <v>313</v>
      </c>
      <c r="AT133" s="186" t="s">
        <v>141</v>
      </c>
      <c r="AU133" s="186" t="s">
        <v>82</v>
      </c>
      <c r="AY133" s="19" t="s">
        <v>138</v>
      </c>
      <c r="BE133" s="187">
        <f>IF(N133="základní",J133,0)</f>
        <v>12090</v>
      </c>
      <c r="BF133" s="187">
        <f>IF(N133="snížená",J133,0)</f>
        <v>0</v>
      </c>
      <c r="BG133" s="187">
        <f>IF(N133="zákl. přenesená",J133,0)</f>
        <v>0</v>
      </c>
      <c r="BH133" s="187">
        <f>IF(N133="sníž. přenesená",J133,0)</f>
        <v>0</v>
      </c>
      <c r="BI133" s="187">
        <f>IF(N133="nulová",J133,0)</f>
        <v>0</v>
      </c>
      <c r="BJ133" s="19" t="s">
        <v>80</v>
      </c>
      <c r="BK133" s="187">
        <f>ROUND(I133*H133,2)</f>
        <v>12090</v>
      </c>
      <c r="BL133" s="19" t="s">
        <v>313</v>
      </c>
      <c r="BM133" s="186" t="s">
        <v>544</v>
      </c>
    </row>
    <row r="134" spans="1:65" s="2" customFormat="1" ht="38.4" x14ac:dyDescent="0.2">
      <c r="A134" s="36"/>
      <c r="B134" s="37"/>
      <c r="C134" s="38"/>
      <c r="D134" s="188" t="s">
        <v>148</v>
      </c>
      <c r="E134" s="38"/>
      <c r="F134" s="189" t="s">
        <v>1158</v>
      </c>
      <c r="G134" s="38"/>
      <c r="H134" s="38"/>
      <c r="I134" s="190"/>
      <c r="J134" s="38"/>
      <c r="K134" s="38"/>
      <c r="L134" s="41"/>
      <c r="M134" s="191"/>
      <c r="N134" s="192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148</v>
      </c>
      <c r="AU134" s="19" t="s">
        <v>82</v>
      </c>
    </row>
    <row r="135" spans="1:65" s="2" customFormat="1" ht="37.799999999999997" customHeight="1" x14ac:dyDescent="0.2">
      <c r="A135" s="36"/>
      <c r="B135" s="37"/>
      <c r="C135" s="175" t="s">
        <v>369</v>
      </c>
      <c r="D135" s="175" t="s">
        <v>141</v>
      </c>
      <c r="E135" s="176" t="s">
        <v>1159</v>
      </c>
      <c r="F135" s="177" t="s">
        <v>1160</v>
      </c>
      <c r="G135" s="178" t="s">
        <v>757</v>
      </c>
      <c r="H135" s="179">
        <v>61</v>
      </c>
      <c r="I135" s="180">
        <v>182</v>
      </c>
      <c r="J135" s="181">
        <f>ROUND(I135*H135,2)</f>
        <v>11102</v>
      </c>
      <c r="K135" s="177" t="s">
        <v>19</v>
      </c>
      <c r="L135" s="41"/>
      <c r="M135" s="182" t="s">
        <v>19</v>
      </c>
      <c r="N135" s="183" t="s">
        <v>43</v>
      </c>
      <c r="O135" s="66"/>
      <c r="P135" s="184">
        <f>O135*H135</f>
        <v>0</v>
      </c>
      <c r="Q135" s="184">
        <v>0</v>
      </c>
      <c r="R135" s="184">
        <f>Q135*H135</f>
        <v>0</v>
      </c>
      <c r="S135" s="184">
        <v>0</v>
      </c>
      <c r="T135" s="185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86" t="s">
        <v>313</v>
      </c>
      <c r="AT135" s="186" t="s">
        <v>141</v>
      </c>
      <c r="AU135" s="186" t="s">
        <v>82</v>
      </c>
      <c r="AY135" s="19" t="s">
        <v>138</v>
      </c>
      <c r="BE135" s="187">
        <f>IF(N135="základní",J135,0)</f>
        <v>11102</v>
      </c>
      <c r="BF135" s="187">
        <f>IF(N135="snížená",J135,0)</f>
        <v>0</v>
      </c>
      <c r="BG135" s="187">
        <f>IF(N135="zákl. přenesená",J135,0)</f>
        <v>0</v>
      </c>
      <c r="BH135" s="187">
        <f>IF(N135="sníž. přenesená",J135,0)</f>
        <v>0</v>
      </c>
      <c r="BI135" s="187">
        <f>IF(N135="nulová",J135,0)</f>
        <v>0</v>
      </c>
      <c r="BJ135" s="19" t="s">
        <v>80</v>
      </c>
      <c r="BK135" s="187">
        <f>ROUND(I135*H135,2)</f>
        <v>11102</v>
      </c>
      <c r="BL135" s="19" t="s">
        <v>313</v>
      </c>
      <c r="BM135" s="186" t="s">
        <v>570</v>
      </c>
    </row>
    <row r="136" spans="1:65" s="2" customFormat="1" ht="38.4" x14ac:dyDescent="0.2">
      <c r="A136" s="36"/>
      <c r="B136" s="37"/>
      <c r="C136" s="38"/>
      <c r="D136" s="188" t="s">
        <v>148</v>
      </c>
      <c r="E136" s="38"/>
      <c r="F136" s="189" t="s">
        <v>1161</v>
      </c>
      <c r="G136" s="38"/>
      <c r="H136" s="38"/>
      <c r="I136" s="190"/>
      <c r="J136" s="38"/>
      <c r="K136" s="38"/>
      <c r="L136" s="41"/>
      <c r="M136" s="191"/>
      <c r="N136" s="192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148</v>
      </c>
      <c r="AU136" s="19" t="s">
        <v>82</v>
      </c>
    </row>
    <row r="137" spans="1:65" s="2" customFormat="1" ht="21.75" customHeight="1" x14ac:dyDescent="0.2">
      <c r="A137" s="36"/>
      <c r="B137" s="37"/>
      <c r="C137" s="175" t="s">
        <v>376</v>
      </c>
      <c r="D137" s="175" t="s">
        <v>141</v>
      </c>
      <c r="E137" s="176" t="s">
        <v>1162</v>
      </c>
      <c r="F137" s="177" t="s">
        <v>1163</v>
      </c>
      <c r="G137" s="178" t="s">
        <v>144</v>
      </c>
      <c r="H137" s="179">
        <v>22</v>
      </c>
      <c r="I137" s="180">
        <v>214</v>
      </c>
      <c r="J137" s="181">
        <f>ROUND(I137*H137,2)</f>
        <v>4708</v>
      </c>
      <c r="K137" s="177" t="s">
        <v>19</v>
      </c>
      <c r="L137" s="41"/>
      <c r="M137" s="182" t="s">
        <v>19</v>
      </c>
      <c r="N137" s="183" t="s">
        <v>43</v>
      </c>
      <c r="O137" s="66"/>
      <c r="P137" s="184">
        <f>O137*H137</f>
        <v>0</v>
      </c>
      <c r="Q137" s="184">
        <v>0</v>
      </c>
      <c r="R137" s="184">
        <f>Q137*H137</f>
        <v>0</v>
      </c>
      <c r="S137" s="184">
        <v>0</v>
      </c>
      <c r="T137" s="185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86" t="s">
        <v>313</v>
      </c>
      <c r="AT137" s="186" t="s">
        <v>141</v>
      </c>
      <c r="AU137" s="186" t="s">
        <v>82</v>
      </c>
      <c r="AY137" s="19" t="s">
        <v>138</v>
      </c>
      <c r="BE137" s="187">
        <f>IF(N137="základní",J137,0)</f>
        <v>4708</v>
      </c>
      <c r="BF137" s="187">
        <f>IF(N137="snížená",J137,0)</f>
        <v>0</v>
      </c>
      <c r="BG137" s="187">
        <f>IF(N137="zákl. přenesená",J137,0)</f>
        <v>0</v>
      </c>
      <c r="BH137" s="187">
        <f>IF(N137="sníž. přenesená",J137,0)</f>
        <v>0</v>
      </c>
      <c r="BI137" s="187">
        <f>IF(N137="nulová",J137,0)</f>
        <v>0</v>
      </c>
      <c r="BJ137" s="19" t="s">
        <v>80</v>
      </c>
      <c r="BK137" s="187">
        <f>ROUND(I137*H137,2)</f>
        <v>4708</v>
      </c>
      <c r="BL137" s="19" t="s">
        <v>313</v>
      </c>
      <c r="BM137" s="186" t="s">
        <v>578</v>
      </c>
    </row>
    <row r="138" spans="1:65" s="2" customFormat="1" x14ac:dyDescent="0.2">
      <c r="A138" s="36"/>
      <c r="B138" s="37"/>
      <c r="C138" s="38"/>
      <c r="D138" s="188" t="s">
        <v>148</v>
      </c>
      <c r="E138" s="38"/>
      <c r="F138" s="189" t="s">
        <v>1164</v>
      </c>
      <c r="G138" s="38"/>
      <c r="H138" s="38"/>
      <c r="I138" s="190"/>
      <c r="J138" s="38"/>
      <c r="K138" s="38"/>
      <c r="L138" s="41"/>
      <c r="M138" s="191"/>
      <c r="N138" s="192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9" t="s">
        <v>148</v>
      </c>
      <c r="AU138" s="19" t="s">
        <v>82</v>
      </c>
    </row>
    <row r="139" spans="1:65" s="2" customFormat="1" ht="16.5" customHeight="1" x14ac:dyDescent="0.2">
      <c r="A139" s="36"/>
      <c r="B139" s="37"/>
      <c r="C139" s="175" t="s">
        <v>382</v>
      </c>
      <c r="D139" s="175" t="s">
        <v>141</v>
      </c>
      <c r="E139" s="176" t="s">
        <v>1165</v>
      </c>
      <c r="F139" s="177" t="s">
        <v>1166</v>
      </c>
      <c r="G139" s="178" t="s">
        <v>1167</v>
      </c>
      <c r="H139" s="179">
        <v>28</v>
      </c>
      <c r="I139" s="180">
        <v>427</v>
      </c>
      <c r="J139" s="181">
        <f>ROUND(I139*H139,2)</f>
        <v>11956</v>
      </c>
      <c r="K139" s="177" t="s">
        <v>19</v>
      </c>
      <c r="L139" s="41"/>
      <c r="M139" s="182" t="s">
        <v>19</v>
      </c>
      <c r="N139" s="183" t="s">
        <v>43</v>
      </c>
      <c r="O139" s="66"/>
      <c r="P139" s="184">
        <f>O139*H139</f>
        <v>0</v>
      </c>
      <c r="Q139" s="184">
        <v>0</v>
      </c>
      <c r="R139" s="184">
        <f>Q139*H139</f>
        <v>0</v>
      </c>
      <c r="S139" s="184">
        <v>0</v>
      </c>
      <c r="T139" s="185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86" t="s">
        <v>313</v>
      </c>
      <c r="AT139" s="186" t="s">
        <v>141</v>
      </c>
      <c r="AU139" s="186" t="s">
        <v>82</v>
      </c>
      <c r="AY139" s="19" t="s">
        <v>138</v>
      </c>
      <c r="BE139" s="187">
        <f>IF(N139="základní",J139,0)</f>
        <v>11956</v>
      </c>
      <c r="BF139" s="187">
        <f>IF(N139="snížená",J139,0)</f>
        <v>0</v>
      </c>
      <c r="BG139" s="187">
        <f>IF(N139="zákl. přenesená",J139,0)</f>
        <v>0</v>
      </c>
      <c r="BH139" s="187">
        <f>IF(N139="sníž. přenesená",J139,0)</f>
        <v>0</v>
      </c>
      <c r="BI139" s="187">
        <f>IF(N139="nulová",J139,0)</f>
        <v>0</v>
      </c>
      <c r="BJ139" s="19" t="s">
        <v>80</v>
      </c>
      <c r="BK139" s="187">
        <f>ROUND(I139*H139,2)</f>
        <v>11956</v>
      </c>
      <c r="BL139" s="19" t="s">
        <v>313</v>
      </c>
      <c r="BM139" s="186" t="s">
        <v>584</v>
      </c>
    </row>
    <row r="140" spans="1:65" s="2" customFormat="1" x14ac:dyDescent="0.2">
      <c r="A140" s="36"/>
      <c r="B140" s="37"/>
      <c r="C140" s="38"/>
      <c r="D140" s="188" t="s">
        <v>148</v>
      </c>
      <c r="E140" s="38"/>
      <c r="F140" s="189" t="s">
        <v>1168</v>
      </c>
      <c r="G140" s="38"/>
      <c r="H140" s="38"/>
      <c r="I140" s="190"/>
      <c r="J140" s="38"/>
      <c r="K140" s="38"/>
      <c r="L140" s="41"/>
      <c r="M140" s="191"/>
      <c r="N140" s="192"/>
      <c r="O140" s="66"/>
      <c r="P140" s="66"/>
      <c r="Q140" s="66"/>
      <c r="R140" s="66"/>
      <c r="S140" s="66"/>
      <c r="T140" s="67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9" t="s">
        <v>148</v>
      </c>
      <c r="AU140" s="19" t="s">
        <v>82</v>
      </c>
    </row>
    <row r="141" spans="1:65" s="2" customFormat="1" ht="21.75" customHeight="1" x14ac:dyDescent="0.2">
      <c r="A141" s="36"/>
      <c r="B141" s="37"/>
      <c r="C141" s="175" t="s">
        <v>389</v>
      </c>
      <c r="D141" s="175" t="s">
        <v>141</v>
      </c>
      <c r="E141" s="176" t="s">
        <v>1169</v>
      </c>
      <c r="F141" s="177" t="s">
        <v>1170</v>
      </c>
      <c r="G141" s="178" t="s">
        <v>144</v>
      </c>
      <c r="H141" s="179">
        <v>22</v>
      </c>
      <c r="I141" s="180">
        <v>418</v>
      </c>
      <c r="J141" s="181">
        <f>ROUND(I141*H141,2)</f>
        <v>9196</v>
      </c>
      <c r="K141" s="177" t="s">
        <v>19</v>
      </c>
      <c r="L141" s="41"/>
      <c r="M141" s="182" t="s">
        <v>19</v>
      </c>
      <c r="N141" s="183" t="s">
        <v>43</v>
      </c>
      <c r="O141" s="66"/>
      <c r="P141" s="184">
        <f>O141*H141</f>
        <v>0</v>
      </c>
      <c r="Q141" s="184">
        <v>0</v>
      </c>
      <c r="R141" s="184">
        <f>Q141*H141</f>
        <v>0</v>
      </c>
      <c r="S141" s="184">
        <v>0</v>
      </c>
      <c r="T141" s="185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86" t="s">
        <v>313</v>
      </c>
      <c r="AT141" s="186" t="s">
        <v>141</v>
      </c>
      <c r="AU141" s="186" t="s">
        <v>82</v>
      </c>
      <c r="AY141" s="19" t="s">
        <v>138</v>
      </c>
      <c r="BE141" s="187">
        <f>IF(N141="základní",J141,0)</f>
        <v>9196</v>
      </c>
      <c r="BF141" s="187">
        <f>IF(N141="snížená",J141,0)</f>
        <v>0</v>
      </c>
      <c r="BG141" s="187">
        <f>IF(N141="zákl. přenesená",J141,0)</f>
        <v>0</v>
      </c>
      <c r="BH141" s="187">
        <f>IF(N141="sníž. přenesená",J141,0)</f>
        <v>0</v>
      </c>
      <c r="BI141" s="187">
        <f>IF(N141="nulová",J141,0)</f>
        <v>0</v>
      </c>
      <c r="BJ141" s="19" t="s">
        <v>80</v>
      </c>
      <c r="BK141" s="187">
        <f>ROUND(I141*H141,2)</f>
        <v>9196</v>
      </c>
      <c r="BL141" s="19" t="s">
        <v>313</v>
      </c>
      <c r="BM141" s="186" t="s">
        <v>594</v>
      </c>
    </row>
    <row r="142" spans="1:65" s="2" customFormat="1" ht="19.2" x14ac:dyDescent="0.2">
      <c r="A142" s="36"/>
      <c r="B142" s="37"/>
      <c r="C142" s="38"/>
      <c r="D142" s="188" t="s">
        <v>148</v>
      </c>
      <c r="E142" s="38"/>
      <c r="F142" s="189" t="s">
        <v>1171</v>
      </c>
      <c r="G142" s="38"/>
      <c r="H142" s="38"/>
      <c r="I142" s="190"/>
      <c r="J142" s="38"/>
      <c r="K142" s="38"/>
      <c r="L142" s="41"/>
      <c r="M142" s="191"/>
      <c r="N142" s="192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9" t="s">
        <v>148</v>
      </c>
      <c r="AU142" s="19" t="s">
        <v>82</v>
      </c>
    </row>
    <row r="143" spans="1:65" s="2" customFormat="1" ht="24.15" customHeight="1" x14ac:dyDescent="0.2">
      <c r="A143" s="36"/>
      <c r="B143" s="37"/>
      <c r="C143" s="175" t="s">
        <v>395</v>
      </c>
      <c r="D143" s="175" t="s">
        <v>141</v>
      </c>
      <c r="E143" s="176" t="s">
        <v>1172</v>
      </c>
      <c r="F143" s="177" t="s">
        <v>1173</v>
      </c>
      <c r="G143" s="178" t="s">
        <v>144</v>
      </c>
      <c r="H143" s="179">
        <v>2</v>
      </c>
      <c r="I143" s="180">
        <v>9644</v>
      </c>
      <c r="J143" s="181">
        <f>ROUND(I143*H143,2)</f>
        <v>19288</v>
      </c>
      <c r="K143" s="177" t="s">
        <v>19</v>
      </c>
      <c r="L143" s="41"/>
      <c r="M143" s="182" t="s">
        <v>19</v>
      </c>
      <c r="N143" s="183" t="s">
        <v>43</v>
      </c>
      <c r="O143" s="66"/>
      <c r="P143" s="184">
        <f>O143*H143</f>
        <v>0</v>
      </c>
      <c r="Q143" s="184">
        <v>0</v>
      </c>
      <c r="R143" s="184">
        <f>Q143*H143</f>
        <v>0</v>
      </c>
      <c r="S143" s="184">
        <v>0</v>
      </c>
      <c r="T143" s="185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86" t="s">
        <v>313</v>
      </c>
      <c r="AT143" s="186" t="s">
        <v>141</v>
      </c>
      <c r="AU143" s="186" t="s">
        <v>82</v>
      </c>
      <c r="AY143" s="19" t="s">
        <v>138</v>
      </c>
      <c r="BE143" s="187">
        <f>IF(N143="základní",J143,0)</f>
        <v>19288</v>
      </c>
      <c r="BF143" s="187">
        <f>IF(N143="snížená",J143,0)</f>
        <v>0</v>
      </c>
      <c r="BG143" s="187">
        <f>IF(N143="zákl. přenesená",J143,0)</f>
        <v>0</v>
      </c>
      <c r="BH143" s="187">
        <f>IF(N143="sníž. přenesená",J143,0)</f>
        <v>0</v>
      </c>
      <c r="BI143" s="187">
        <f>IF(N143="nulová",J143,0)</f>
        <v>0</v>
      </c>
      <c r="BJ143" s="19" t="s">
        <v>80</v>
      </c>
      <c r="BK143" s="187">
        <f>ROUND(I143*H143,2)</f>
        <v>19288</v>
      </c>
      <c r="BL143" s="19" t="s">
        <v>313</v>
      </c>
      <c r="BM143" s="186" t="s">
        <v>604</v>
      </c>
    </row>
    <row r="144" spans="1:65" s="2" customFormat="1" ht="57.6" x14ac:dyDescent="0.2">
      <c r="A144" s="36"/>
      <c r="B144" s="37"/>
      <c r="C144" s="38"/>
      <c r="D144" s="188" t="s">
        <v>148</v>
      </c>
      <c r="E144" s="38"/>
      <c r="F144" s="189" t="s">
        <v>1174</v>
      </c>
      <c r="G144" s="38"/>
      <c r="H144" s="38"/>
      <c r="I144" s="190"/>
      <c r="J144" s="38"/>
      <c r="K144" s="38"/>
      <c r="L144" s="41"/>
      <c r="M144" s="191"/>
      <c r="N144" s="192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148</v>
      </c>
      <c r="AU144" s="19" t="s">
        <v>82</v>
      </c>
    </row>
    <row r="145" spans="1:65" s="2" customFormat="1" ht="24.15" customHeight="1" x14ac:dyDescent="0.2">
      <c r="A145" s="36"/>
      <c r="B145" s="37"/>
      <c r="C145" s="175" t="s">
        <v>404</v>
      </c>
      <c r="D145" s="175" t="s">
        <v>141</v>
      </c>
      <c r="E145" s="176" t="s">
        <v>1175</v>
      </c>
      <c r="F145" s="177" t="s">
        <v>1176</v>
      </c>
      <c r="G145" s="178" t="s">
        <v>757</v>
      </c>
      <c r="H145" s="179">
        <v>10</v>
      </c>
      <c r="I145" s="180">
        <v>58</v>
      </c>
      <c r="J145" s="181">
        <f>ROUND(I145*H145,2)</f>
        <v>580</v>
      </c>
      <c r="K145" s="177" t="s">
        <v>19</v>
      </c>
      <c r="L145" s="41"/>
      <c r="M145" s="182" t="s">
        <v>19</v>
      </c>
      <c r="N145" s="183" t="s">
        <v>43</v>
      </c>
      <c r="O145" s="66"/>
      <c r="P145" s="184">
        <f>O145*H145</f>
        <v>0</v>
      </c>
      <c r="Q145" s="184">
        <v>0</v>
      </c>
      <c r="R145" s="184">
        <f>Q145*H145</f>
        <v>0</v>
      </c>
      <c r="S145" s="184">
        <v>0</v>
      </c>
      <c r="T145" s="185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86" t="s">
        <v>313</v>
      </c>
      <c r="AT145" s="186" t="s">
        <v>141</v>
      </c>
      <c r="AU145" s="186" t="s">
        <v>82</v>
      </c>
      <c r="AY145" s="19" t="s">
        <v>138</v>
      </c>
      <c r="BE145" s="187">
        <f>IF(N145="základní",J145,0)</f>
        <v>580</v>
      </c>
      <c r="BF145" s="187">
        <f>IF(N145="snížená",J145,0)</f>
        <v>0</v>
      </c>
      <c r="BG145" s="187">
        <f>IF(N145="zákl. přenesená",J145,0)</f>
        <v>0</v>
      </c>
      <c r="BH145" s="187">
        <f>IF(N145="sníž. přenesená",J145,0)</f>
        <v>0</v>
      </c>
      <c r="BI145" s="187">
        <f>IF(N145="nulová",J145,0)</f>
        <v>0</v>
      </c>
      <c r="BJ145" s="19" t="s">
        <v>80</v>
      </c>
      <c r="BK145" s="187">
        <f>ROUND(I145*H145,2)</f>
        <v>580</v>
      </c>
      <c r="BL145" s="19" t="s">
        <v>313</v>
      </c>
      <c r="BM145" s="186" t="s">
        <v>623</v>
      </c>
    </row>
    <row r="146" spans="1:65" s="2" customFormat="1" ht="19.2" x14ac:dyDescent="0.2">
      <c r="A146" s="36"/>
      <c r="B146" s="37"/>
      <c r="C146" s="38"/>
      <c r="D146" s="188" t="s">
        <v>148</v>
      </c>
      <c r="E146" s="38"/>
      <c r="F146" s="189" t="s">
        <v>1177</v>
      </c>
      <c r="G146" s="38"/>
      <c r="H146" s="38"/>
      <c r="I146" s="190"/>
      <c r="J146" s="38"/>
      <c r="K146" s="38"/>
      <c r="L146" s="41"/>
      <c r="M146" s="191"/>
      <c r="N146" s="192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9" t="s">
        <v>148</v>
      </c>
      <c r="AU146" s="19" t="s">
        <v>82</v>
      </c>
    </row>
    <row r="147" spans="1:65" s="2" customFormat="1" ht="21.75" customHeight="1" x14ac:dyDescent="0.2">
      <c r="A147" s="36"/>
      <c r="B147" s="37"/>
      <c r="C147" s="175" t="s">
        <v>410</v>
      </c>
      <c r="D147" s="175" t="s">
        <v>141</v>
      </c>
      <c r="E147" s="176" t="s">
        <v>1178</v>
      </c>
      <c r="F147" s="177" t="s">
        <v>1179</v>
      </c>
      <c r="G147" s="178" t="s">
        <v>757</v>
      </c>
      <c r="H147" s="179">
        <v>400</v>
      </c>
      <c r="I147" s="180">
        <v>50</v>
      </c>
      <c r="J147" s="181">
        <f>ROUND(I147*H147,2)</f>
        <v>20000</v>
      </c>
      <c r="K147" s="177" t="s">
        <v>19</v>
      </c>
      <c r="L147" s="41"/>
      <c r="M147" s="182" t="s">
        <v>19</v>
      </c>
      <c r="N147" s="183" t="s">
        <v>43</v>
      </c>
      <c r="O147" s="66"/>
      <c r="P147" s="184">
        <f>O147*H147</f>
        <v>0</v>
      </c>
      <c r="Q147" s="184">
        <v>0</v>
      </c>
      <c r="R147" s="184">
        <f>Q147*H147</f>
        <v>0</v>
      </c>
      <c r="S147" s="184">
        <v>0</v>
      </c>
      <c r="T147" s="185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86" t="s">
        <v>313</v>
      </c>
      <c r="AT147" s="186" t="s">
        <v>141</v>
      </c>
      <c r="AU147" s="186" t="s">
        <v>82</v>
      </c>
      <c r="AY147" s="19" t="s">
        <v>138</v>
      </c>
      <c r="BE147" s="187">
        <f>IF(N147="základní",J147,0)</f>
        <v>20000</v>
      </c>
      <c r="BF147" s="187">
        <f>IF(N147="snížená",J147,0)</f>
        <v>0</v>
      </c>
      <c r="BG147" s="187">
        <f>IF(N147="zákl. přenesená",J147,0)</f>
        <v>0</v>
      </c>
      <c r="BH147" s="187">
        <f>IF(N147="sníž. přenesená",J147,0)</f>
        <v>0</v>
      </c>
      <c r="BI147" s="187">
        <f>IF(N147="nulová",J147,0)</f>
        <v>0</v>
      </c>
      <c r="BJ147" s="19" t="s">
        <v>80</v>
      </c>
      <c r="BK147" s="187">
        <f>ROUND(I147*H147,2)</f>
        <v>20000</v>
      </c>
      <c r="BL147" s="19" t="s">
        <v>313</v>
      </c>
      <c r="BM147" s="186" t="s">
        <v>631</v>
      </c>
    </row>
    <row r="148" spans="1:65" s="2" customFormat="1" ht="19.2" x14ac:dyDescent="0.2">
      <c r="A148" s="36"/>
      <c r="B148" s="37"/>
      <c r="C148" s="38"/>
      <c r="D148" s="188" t="s">
        <v>148</v>
      </c>
      <c r="E148" s="38"/>
      <c r="F148" s="189" t="s">
        <v>1180</v>
      </c>
      <c r="G148" s="38"/>
      <c r="H148" s="38"/>
      <c r="I148" s="190"/>
      <c r="J148" s="38"/>
      <c r="K148" s="38"/>
      <c r="L148" s="41"/>
      <c r="M148" s="191"/>
      <c r="N148" s="192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148</v>
      </c>
      <c r="AU148" s="19" t="s">
        <v>82</v>
      </c>
    </row>
    <row r="149" spans="1:65" s="2" customFormat="1" ht="24.15" customHeight="1" x14ac:dyDescent="0.2">
      <c r="A149" s="36"/>
      <c r="B149" s="37"/>
      <c r="C149" s="175" t="s">
        <v>418</v>
      </c>
      <c r="D149" s="175" t="s">
        <v>141</v>
      </c>
      <c r="E149" s="176" t="s">
        <v>1181</v>
      </c>
      <c r="F149" s="177" t="s">
        <v>1182</v>
      </c>
      <c r="G149" s="178" t="s">
        <v>757</v>
      </c>
      <c r="H149" s="179">
        <v>390</v>
      </c>
      <c r="I149" s="180">
        <v>58</v>
      </c>
      <c r="J149" s="181">
        <f>ROUND(I149*H149,2)</f>
        <v>22620</v>
      </c>
      <c r="K149" s="177" t="s">
        <v>19</v>
      </c>
      <c r="L149" s="41"/>
      <c r="M149" s="182" t="s">
        <v>19</v>
      </c>
      <c r="N149" s="183" t="s">
        <v>43</v>
      </c>
      <c r="O149" s="66"/>
      <c r="P149" s="184">
        <f>O149*H149</f>
        <v>0</v>
      </c>
      <c r="Q149" s="184">
        <v>0</v>
      </c>
      <c r="R149" s="184">
        <f>Q149*H149</f>
        <v>0</v>
      </c>
      <c r="S149" s="184">
        <v>0</v>
      </c>
      <c r="T149" s="185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86" t="s">
        <v>313</v>
      </c>
      <c r="AT149" s="186" t="s">
        <v>141</v>
      </c>
      <c r="AU149" s="186" t="s">
        <v>82</v>
      </c>
      <c r="AY149" s="19" t="s">
        <v>138</v>
      </c>
      <c r="BE149" s="187">
        <f>IF(N149="základní",J149,0)</f>
        <v>22620</v>
      </c>
      <c r="BF149" s="187">
        <f>IF(N149="snížená",J149,0)</f>
        <v>0</v>
      </c>
      <c r="BG149" s="187">
        <f>IF(N149="zákl. přenesená",J149,0)</f>
        <v>0</v>
      </c>
      <c r="BH149" s="187">
        <f>IF(N149="sníž. přenesená",J149,0)</f>
        <v>0</v>
      </c>
      <c r="BI149" s="187">
        <f>IF(N149="nulová",J149,0)</f>
        <v>0</v>
      </c>
      <c r="BJ149" s="19" t="s">
        <v>80</v>
      </c>
      <c r="BK149" s="187">
        <f>ROUND(I149*H149,2)</f>
        <v>22620</v>
      </c>
      <c r="BL149" s="19" t="s">
        <v>313</v>
      </c>
      <c r="BM149" s="186" t="s">
        <v>649</v>
      </c>
    </row>
    <row r="150" spans="1:65" s="2" customFormat="1" ht="19.2" x14ac:dyDescent="0.2">
      <c r="A150" s="36"/>
      <c r="B150" s="37"/>
      <c r="C150" s="38"/>
      <c r="D150" s="188" t="s">
        <v>148</v>
      </c>
      <c r="E150" s="38"/>
      <c r="F150" s="189" t="s">
        <v>1183</v>
      </c>
      <c r="G150" s="38"/>
      <c r="H150" s="38"/>
      <c r="I150" s="190"/>
      <c r="J150" s="38"/>
      <c r="K150" s="38"/>
      <c r="L150" s="41"/>
      <c r="M150" s="191"/>
      <c r="N150" s="192"/>
      <c r="O150" s="66"/>
      <c r="P150" s="66"/>
      <c r="Q150" s="66"/>
      <c r="R150" s="66"/>
      <c r="S150" s="66"/>
      <c r="T150" s="67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9" t="s">
        <v>148</v>
      </c>
      <c r="AU150" s="19" t="s">
        <v>82</v>
      </c>
    </row>
    <row r="151" spans="1:65" s="14" customFormat="1" x14ac:dyDescent="0.2">
      <c r="B151" s="205"/>
      <c r="C151" s="206"/>
      <c r="D151" s="188" t="s">
        <v>158</v>
      </c>
      <c r="E151" s="207" t="s">
        <v>19</v>
      </c>
      <c r="F151" s="208" t="s">
        <v>1184</v>
      </c>
      <c r="G151" s="206"/>
      <c r="H151" s="209">
        <v>390</v>
      </c>
      <c r="I151" s="210"/>
      <c r="J151" s="206"/>
      <c r="K151" s="206"/>
      <c r="L151" s="211"/>
      <c r="M151" s="212"/>
      <c r="N151" s="213"/>
      <c r="O151" s="213"/>
      <c r="P151" s="213"/>
      <c r="Q151" s="213"/>
      <c r="R151" s="213"/>
      <c r="S151" s="213"/>
      <c r="T151" s="214"/>
      <c r="AT151" s="215" t="s">
        <v>158</v>
      </c>
      <c r="AU151" s="215" t="s">
        <v>82</v>
      </c>
      <c r="AV151" s="14" t="s">
        <v>82</v>
      </c>
      <c r="AW151" s="14" t="s">
        <v>33</v>
      </c>
      <c r="AX151" s="14" t="s">
        <v>72</v>
      </c>
      <c r="AY151" s="215" t="s">
        <v>138</v>
      </c>
    </row>
    <row r="152" spans="1:65" s="15" customFormat="1" x14ac:dyDescent="0.2">
      <c r="B152" s="216"/>
      <c r="C152" s="217"/>
      <c r="D152" s="188" t="s">
        <v>158</v>
      </c>
      <c r="E152" s="218" t="s">
        <v>19</v>
      </c>
      <c r="F152" s="219" t="s">
        <v>214</v>
      </c>
      <c r="G152" s="217"/>
      <c r="H152" s="220">
        <v>390</v>
      </c>
      <c r="I152" s="221"/>
      <c r="J152" s="217"/>
      <c r="K152" s="217"/>
      <c r="L152" s="222"/>
      <c r="M152" s="223"/>
      <c r="N152" s="224"/>
      <c r="O152" s="224"/>
      <c r="P152" s="224"/>
      <c r="Q152" s="224"/>
      <c r="R152" s="224"/>
      <c r="S152" s="224"/>
      <c r="T152" s="225"/>
      <c r="AT152" s="226" t="s">
        <v>158</v>
      </c>
      <c r="AU152" s="226" t="s">
        <v>82</v>
      </c>
      <c r="AV152" s="15" t="s">
        <v>146</v>
      </c>
      <c r="AW152" s="15" t="s">
        <v>33</v>
      </c>
      <c r="AX152" s="15" t="s">
        <v>80</v>
      </c>
      <c r="AY152" s="226" t="s">
        <v>138</v>
      </c>
    </row>
    <row r="153" spans="1:65" s="12" customFormat="1" ht="22.8" customHeight="1" x14ac:dyDescent="0.25">
      <c r="B153" s="159"/>
      <c r="C153" s="160"/>
      <c r="D153" s="161" t="s">
        <v>71</v>
      </c>
      <c r="E153" s="173" t="s">
        <v>426</v>
      </c>
      <c r="F153" s="173" t="s">
        <v>427</v>
      </c>
      <c r="G153" s="160"/>
      <c r="H153" s="160"/>
      <c r="I153" s="163"/>
      <c r="J153" s="174">
        <f>BK153</f>
        <v>261980</v>
      </c>
      <c r="K153" s="160"/>
      <c r="L153" s="165"/>
      <c r="M153" s="166"/>
      <c r="N153" s="167"/>
      <c r="O153" s="167"/>
      <c r="P153" s="168">
        <f>SUM(P154:P199)</f>
        <v>0</v>
      </c>
      <c r="Q153" s="167"/>
      <c r="R153" s="168">
        <f>SUM(R154:R199)</f>
        <v>0</v>
      </c>
      <c r="S153" s="167"/>
      <c r="T153" s="169">
        <f>SUM(T154:T199)</f>
        <v>0</v>
      </c>
      <c r="AR153" s="170" t="s">
        <v>82</v>
      </c>
      <c r="AT153" s="171" t="s">
        <v>71</v>
      </c>
      <c r="AU153" s="171" t="s">
        <v>80</v>
      </c>
      <c r="AY153" s="170" t="s">
        <v>138</v>
      </c>
      <c r="BK153" s="172">
        <f>SUM(BK154:BK199)</f>
        <v>261980</v>
      </c>
    </row>
    <row r="154" spans="1:65" s="2" customFormat="1" ht="24.15" customHeight="1" x14ac:dyDescent="0.2">
      <c r="A154" s="36"/>
      <c r="B154" s="37"/>
      <c r="C154" s="175" t="s">
        <v>428</v>
      </c>
      <c r="D154" s="175" t="s">
        <v>141</v>
      </c>
      <c r="E154" s="176" t="s">
        <v>1185</v>
      </c>
      <c r="F154" s="177" t="s">
        <v>1186</v>
      </c>
      <c r="G154" s="178" t="s">
        <v>144</v>
      </c>
      <c r="H154" s="179">
        <v>1</v>
      </c>
      <c r="I154" s="180">
        <v>2600</v>
      </c>
      <c r="J154" s="181">
        <f>ROUND(I154*H154,2)</f>
        <v>2600</v>
      </c>
      <c r="K154" s="177" t="s">
        <v>19</v>
      </c>
      <c r="L154" s="41"/>
      <c r="M154" s="182" t="s">
        <v>19</v>
      </c>
      <c r="N154" s="183" t="s">
        <v>43</v>
      </c>
      <c r="O154" s="66"/>
      <c r="P154" s="184">
        <f>O154*H154</f>
        <v>0</v>
      </c>
      <c r="Q154" s="184">
        <v>0</v>
      </c>
      <c r="R154" s="184">
        <f>Q154*H154</f>
        <v>0</v>
      </c>
      <c r="S154" s="184">
        <v>0</v>
      </c>
      <c r="T154" s="185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86" t="s">
        <v>313</v>
      </c>
      <c r="AT154" s="186" t="s">
        <v>141</v>
      </c>
      <c r="AU154" s="186" t="s">
        <v>82</v>
      </c>
      <c r="AY154" s="19" t="s">
        <v>138</v>
      </c>
      <c r="BE154" s="187">
        <f>IF(N154="základní",J154,0)</f>
        <v>2600</v>
      </c>
      <c r="BF154" s="187">
        <f>IF(N154="snížená",J154,0)</f>
        <v>0</v>
      </c>
      <c r="BG154" s="187">
        <f>IF(N154="zákl. přenesená",J154,0)</f>
        <v>0</v>
      </c>
      <c r="BH154" s="187">
        <f>IF(N154="sníž. přenesená",J154,0)</f>
        <v>0</v>
      </c>
      <c r="BI154" s="187">
        <f>IF(N154="nulová",J154,0)</f>
        <v>0</v>
      </c>
      <c r="BJ154" s="19" t="s">
        <v>80</v>
      </c>
      <c r="BK154" s="187">
        <f>ROUND(I154*H154,2)</f>
        <v>2600</v>
      </c>
      <c r="BL154" s="19" t="s">
        <v>313</v>
      </c>
      <c r="BM154" s="186" t="s">
        <v>657</v>
      </c>
    </row>
    <row r="155" spans="1:65" s="2" customFormat="1" ht="67.2" x14ac:dyDescent="0.2">
      <c r="A155" s="36"/>
      <c r="B155" s="37"/>
      <c r="C155" s="38"/>
      <c r="D155" s="188" t="s">
        <v>148</v>
      </c>
      <c r="E155" s="38"/>
      <c r="F155" s="189" t="s">
        <v>1187</v>
      </c>
      <c r="G155" s="38"/>
      <c r="H155" s="38"/>
      <c r="I155" s="190"/>
      <c r="J155" s="38"/>
      <c r="K155" s="38"/>
      <c r="L155" s="41"/>
      <c r="M155" s="191"/>
      <c r="N155" s="192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9" t="s">
        <v>148</v>
      </c>
      <c r="AU155" s="19" t="s">
        <v>82</v>
      </c>
    </row>
    <row r="156" spans="1:65" s="2" customFormat="1" ht="24.15" customHeight="1" x14ac:dyDescent="0.2">
      <c r="A156" s="36"/>
      <c r="B156" s="37"/>
      <c r="C156" s="175" t="s">
        <v>436</v>
      </c>
      <c r="D156" s="175" t="s">
        <v>141</v>
      </c>
      <c r="E156" s="176" t="s">
        <v>1188</v>
      </c>
      <c r="F156" s="177" t="s">
        <v>1189</v>
      </c>
      <c r="G156" s="178" t="s">
        <v>144</v>
      </c>
      <c r="H156" s="179">
        <v>8</v>
      </c>
      <c r="I156" s="180">
        <v>6300</v>
      </c>
      <c r="J156" s="181">
        <f>ROUND(I156*H156,2)</f>
        <v>50400</v>
      </c>
      <c r="K156" s="177" t="s">
        <v>19</v>
      </c>
      <c r="L156" s="41"/>
      <c r="M156" s="182" t="s">
        <v>19</v>
      </c>
      <c r="N156" s="183" t="s">
        <v>43</v>
      </c>
      <c r="O156" s="66"/>
      <c r="P156" s="184">
        <f>O156*H156</f>
        <v>0</v>
      </c>
      <c r="Q156" s="184">
        <v>0</v>
      </c>
      <c r="R156" s="184">
        <f>Q156*H156</f>
        <v>0</v>
      </c>
      <c r="S156" s="184">
        <v>0</v>
      </c>
      <c r="T156" s="185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86" t="s">
        <v>313</v>
      </c>
      <c r="AT156" s="186" t="s">
        <v>141</v>
      </c>
      <c r="AU156" s="186" t="s">
        <v>82</v>
      </c>
      <c r="AY156" s="19" t="s">
        <v>138</v>
      </c>
      <c r="BE156" s="187">
        <f>IF(N156="základní",J156,0)</f>
        <v>50400</v>
      </c>
      <c r="BF156" s="187">
        <f>IF(N156="snížená",J156,0)</f>
        <v>0</v>
      </c>
      <c r="BG156" s="187">
        <f>IF(N156="zákl. přenesená",J156,0)</f>
        <v>0</v>
      </c>
      <c r="BH156" s="187">
        <f>IF(N156="sníž. přenesená",J156,0)</f>
        <v>0</v>
      </c>
      <c r="BI156" s="187">
        <f>IF(N156="nulová",J156,0)</f>
        <v>0</v>
      </c>
      <c r="BJ156" s="19" t="s">
        <v>80</v>
      </c>
      <c r="BK156" s="187">
        <f>ROUND(I156*H156,2)</f>
        <v>50400</v>
      </c>
      <c r="BL156" s="19" t="s">
        <v>313</v>
      </c>
      <c r="BM156" s="186" t="s">
        <v>666</v>
      </c>
    </row>
    <row r="157" spans="1:65" s="2" customFormat="1" ht="96" x14ac:dyDescent="0.2">
      <c r="A157" s="36"/>
      <c r="B157" s="37"/>
      <c r="C157" s="38"/>
      <c r="D157" s="188" t="s">
        <v>148</v>
      </c>
      <c r="E157" s="38"/>
      <c r="F157" s="189" t="s">
        <v>1190</v>
      </c>
      <c r="G157" s="38"/>
      <c r="H157" s="38"/>
      <c r="I157" s="190"/>
      <c r="J157" s="38"/>
      <c r="K157" s="38"/>
      <c r="L157" s="41"/>
      <c r="M157" s="191"/>
      <c r="N157" s="192"/>
      <c r="O157" s="66"/>
      <c r="P157" s="66"/>
      <c r="Q157" s="66"/>
      <c r="R157" s="66"/>
      <c r="S157" s="66"/>
      <c r="T157" s="67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9" t="s">
        <v>148</v>
      </c>
      <c r="AU157" s="19" t="s">
        <v>82</v>
      </c>
    </row>
    <row r="158" spans="1:65" s="2" customFormat="1" ht="21.75" customHeight="1" x14ac:dyDescent="0.2">
      <c r="A158" s="36"/>
      <c r="B158" s="37"/>
      <c r="C158" s="175" t="s">
        <v>442</v>
      </c>
      <c r="D158" s="175" t="s">
        <v>141</v>
      </c>
      <c r="E158" s="176" t="s">
        <v>1191</v>
      </c>
      <c r="F158" s="177" t="s">
        <v>1192</v>
      </c>
      <c r="G158" s="178" t="s">
        <v>144</v>
      </c>
      <c r="H158" s="179">
        <v>1</v>
      </c>
      <c r="I158" s="180">
        <v>14000</v>
      </c>
      <c r="J158" s="181">
        <f>ROUND(I158*H158,2)</f>
        <v>14000</v>
      </c>
      <c r="K158" s="177" t="s">
        <v>19</v>
      </c>
      <c r="L158" s="41"/>
      <c r="M158" s="182" t="s">
        <v>19</v>
      </c>
      <c r="N158" s="183" t="s">
        <v>43</v>
      </c>
      <c r="O158" s="66"/>
      <c r="P158" s="184">
        <f>O158*H158</f>
        <v>0</v>
      </c>
      <c r="Q158" s="184">
        <v>0</v>
      </c>
      <c r="R158" s="184">
        <f>Q158*H158</f>
        <v>0</v>
      </c>
      <c r="S158" s="184">
        <v>0</v>
      </c>
      <c r="T158" s="185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86" t="s">
        <v>313</v>
      </c>
      <c r="AT158" s="186" t="s">
        <v>141</v>
      </c>
      <c r="AU158" s="186" t="s">
        <v>82</v>
      </c>
      <c r="AY158" s="19" t="s">
        <v>138</v>
      </c>
      <c r="BE158" s="187">
        <f>IF(N158="základní",J158,0)</f>
        <v>14000</v>
      </c>
      <c r="BF158" s="187">
        <f>IF(N158="snížená",J158,0)</f>
        <v>0</v>
      </c>
      <c r="BG158" s="187">
        <f>IF(N158="zákl. přenesená",J158,0)</f>
        <v>0</v>
      </c>
      <c r="BH158" s="187">
        <f>IF(N158="sníž. přenesená",J158,0)</f>
        <v>0</v>
      </c>
      <c r="BI158" s="187">
        <f>IF(N158="nulová",J158,0)</f>
        <v>0</v>
      </c>
      <c r="BJ158" s="19" t="s">
        <v>80</v>
      </c>
      <c r="BK158" s="187">
        <f>ROUND(I158*H158,2)</f>
        <v>14000</v>
      </c>
      <c r="BL158" s="19" t="s">
        <v>313</v>
      </c>
      <c r="BM158" s="186" t="s">
        <v>678</v>
      </c>
    </row>
    <row r="159" spans="1:65" s="2" customFormat="1" ht="48" x14ac:dyDescent="0.2">
      <c r="A159" s="36"/>
      <c r="B159" s="37"/>
      <c r="C159" s="38"/>
      <c r="D159" s="188" t="s">
        <v>148</v>
      </c>
      <c r="E159" s="38"/>
      <c r="F159" s="189" t="s">
        <v>1193</v>
      </c>
      <c r="G159" s="38"/>
      <c r="H159" s="38"/>
      <c r="I159" s="190"/>
      <c r="J159" s="38"/>
      <c r="K159" s="38"/>
      <c r="L159" s="41"/>
      <c r="M159" s="191"/>
      <c r="N159" s="192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148</v>
      </c>
      <c r="AU159" s="19" t="s">
        <v>82</v>
      </c>
    </row>
    <row r="160" spans="1:65" s="2" customFormat="1" ht="24.15" customHeight="1" x14ac:dyDescent="0.2">
      <c r="A160" s="36"/>
      <c r="B160" s="37"/>
      <c r="C160" s="175" t="s">
        <v>448</v>
      </c>
      <c r="D160" s="175" t="s">
        <v>141</v>
      </c>
      <c r="E160" s="176" t="s">
        <v>1194</v>
      </c>
      <c r="F160" s="177" t="s">
        <v>1195</v>
      </c>
      <c r="G160" s="178" t="s">
        <v>144</v>
      </c>
      <c r="H160" s="179">
        <v>18</v>
      </c>
      <c r="I160" s="180">
        <v>4000</v>
      </c>
      <c r="J160" s="181">
        <f>ROUND(I160*H160,2)</f>
        <v>72000</v>
      </c>
      <c r="K160" s="177" t="s">
        <v>19</v>
      </c>
      <c r="L160" s="41"/>
      <c r="M160" s="182" t="s">
        <v>19</v>
      </c>
      <c r="N160" s="183" t="s">
        <v>43</v>
      </c>
      <c r="O160" s="66"/>
      <c r="P160" s="184">
        <f>O160*H160</f>
        <v>0</v>
      </c>
      <c r="Q160" s="184">
        <v>0</v>
      </c>
      <c r="R160" s="184">
        <f>Q160*H160</f>
        <v>0</v>
      </c>
      <c r="S160" s="184">
        <v>0</v>
      </c>
      <c r="T160" s="185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86" t="s">
        <v>313</v>
      </c>
      <c r="AT160" s="186" t="s">
        <v>141</v>
      </c>
      <c r="AU160" s="186" t="s">
        <v>82</v>
      </c>
      <c r="AY160" s="19" t="s">
        <v>138</v>
      </c>
      <c r="BE160" s="187">
        <f>IF(N160="základní",J160,0)</f>
        <v>72000</v>
      </c>
      <c r="BF160" s="187">
        <f>IF(N160="snížená",J160,0)</f>
        <v>0</v>
      </c>
      <c r="BG160" s="187">
        <f>IF(N160="zákl. přenesená",J160,0)</f>
        <v>0</v>
      </c>
      <c r="BH160" s="187">
        <f>IF(N160="sníž. přenesená",J160,0)</f>
        <v>0</v>
      </c>
      <c r="BI160" s="187">
        <f>IF(N160="nulová",J160,0)</f>
        <v>0</v>
      </c>
      <c r="BJ160" s="19" t="s">
        <v>80</v>
      </c>
      <c r="BK160" s="187">
        <f>ROUND(I160*H160,2)</f>
        <v>72000</v>
      </c>
      <c r="BL160" s="19" t="s">
        <v>313</v>
      </c>
      <c r="BM160" s="186" t="s">
        <v>693</v>
      </c>
    </row>
    <row r="161" spans="1:65" s="2" customFormat="1" ht="115.2" x14ac:dyDescent="0.2">
      <c r="A161" s="36"/>
      <c r="B161" s="37"/>
      <c r="C161" s="38"/>
      <c r="D161" s="188" t="s">
        <v>148</v>
      </c>
      <c r="E161" s="38"/>
      <c r="F161" s="189" t="s">
        <v>1196</v>
      </c>
      <c r="G161" s="38"/>
      <c r="H161" s="38"/>
      <c r="I161" s="190"/>
      <c r="J161" s="38"/>
      <c r="K161" s="38"/>
      <c r="L161" s="41"/>
      <c r="M161" s="191"/>
      <c r="N161" s="192"/>
      <c r="O161" s="66"/>
      <c r="P161" s="66"/>
      <c r="Q161" s="66"/>
      <c r="R161" s="66"/>
      <c r="S161" s="66"/>
      <c r="T161" s="67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9" t="s">
        <v>148</v>
      </c>
      <c r="AU161" s="19" t="s">
        <v>82</v>
      </c>
    </row>
    <row r="162" spans="1:65" s="2" customFormat="1" ht="24.15" customHeight="1" x14ac:dyDescent="0.2">
      <c r="A162" s="36"/>
      <c r="B162" s="37"/>
      <c r="C162" s="175" t="s">
        <v>454</v>
      </c>
      <c r="D162" s="175" t="s">
        <v>141</v>
      </c>
      <c r="E162" s="176" t="s">
        <v>1197</v>
      </c>
      <c r="F162" s="177" t="s">
        <v>1198</v>
      </c>
      <c r="G162" s="178" t="s">
        <v>144</v>
      </c>
      <c r="H162" s="179">
        <v>1</v>
      </c>
      <c r="I162" s="180">
        <v>11000</v>
      </c>
      <c r="J162" s="181">
        <f>ROUND(I162*H162,2)</f>
        <v>11000</v>
      </c>
      <c r="K162" s="177" t="s">
        <v>19</v>
      </c>
      <c r="L162" s="41"/>
      <c r="M162" s="182" t="s">
        <v>19</v>
      </c>
      <c r="N162" s="183" t="s">
        <v>43</v>
      </c>
      <c r="O162" s="66"/>
      <c r="P162" s="184">
        <f>O162*H162</f>
        <v>0</v>
      </c>
      <c r="Q162" s="184">
        <v>0</v>
      </c>
      <c r="R162" s="184">
        <f>Q162*H162</f>
        <v>0</v>
      </c>
      <c r="S162" s="184">
        <v>0</v>
      </c>
      <c r="T162" s="185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86" t="s">
        <v>313</v>
      </c>
      <c r="AT162" s="186" t="s">
        <v>141</v>
      </c>
      <c r="AU162" s="186" t="s">
        <v>82</v>
      </c>
      <c r="AY162" s="19" t="s">
        <v>138</v>
      </c>
      <c r="BE162" s="187">
        <f>IF(N162="základní",J162,0)</f>
        <v>11000</v>
      </c>
      <c r="BF162" s="187">
        <f>IF(N162="snížená",J162,0)</f>
        <v>0</v>
      </c>
      <c r="BG162" s="187">
        <f>IF(N162="zákl. přenesená",J162,0)</f>
        <v>0</v>
      </c>
      <c r="BH162" s="187">
        <f>IF(N162="sníž. přenesená",J162,0)</f>
        <v>0</v>
      </c>
      <c r="BI162" s="187">
        <f>IF(N162="nulová",J162,0)</f>
        <v>0</v>
      </c>
      <c r="BJ162" s="19" t="s">
        <v>80</v>
      </c>
      <c r="BK162" s="187">
        <f>ROUND(I162*H162,2)</f>
        <v>11000</v>
      </c>
      <c r="BL162" s="19" t="s">
        <v>313</v>
      </c>
      <c r="BM162" s="186" t="s">
        <v>710</v>
      </c>
    </row>
    <row r="163" spans="1:65" s="2" customFormat="1" ht="76.8" x14ac:dyDescent="0.2">
      <c r="A163" s="36"/>
      <c r="B163" s="37"/>
      <c r="C163" s="38"/>
      <c r="D163" s="188" t="s">
        <v>148</v>
      </c>
      <c r="E163" s="38"/>
      <c r="F163" s="189" t="s">
        <v>1199</v>
      </c>
      <c r="G163" s="38"/>
      <c r="H163" s="38"/>
      <c r="I163" s="190"/>
      <c r="J163" s="38"/>
      <c r="K163" s="38"/>
      <c r="L163" s="41"/>
      <c r="M163" s="191"/>
      <c r="N163" s="192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9" t="s">
        <v>148</v>
      </c>
      <c r="AU163" s="19" t="s">
        <v>82</v>
      </c>
    </row>
    <row r="164" spans="1:65" s="2" customFormat="1" ht="21.75" customHeight="1" x14ac:dyDescent="0.2">
      <c r="A164" s="36"/>
      <c r="B164" s="37"/>
      <c r="C164" s="175" t="s">
        <v>462</v>
      </c>
      <c r="D164" s="175" t="s">
        <v>141</v>
      </c>
      <c r="E164" s="176" t="s">
        <v>1200</v>
      </c>
      <c r="F164" s="177" t="s">
        <v>1201</v>
      </c>
      <c r="G164" s="178" t="s">
        <v>144</v>
      </c>
      <c r="H164" s="179">
        <v>2</v>
      </c>
      <c r="I164" s="180">
        <v>6700</v>
      </c>
      <c r="J164" s="181">
        <f>ROUND(I164*H164,2)</f>
        <v>13400</v>
      </c>
      <c r="K164" s="177" t="s">
        <v>19</v>
      </c>
      <c r="L164" s="41"/>
      <c r="M164" s="182" t="s">
        <v>19</v>
      </c>
      <c r="N164" s="183" t="s">
        <v>43</v>
      </c>
      <c r="O164" s="66"/>
      <c r="P164" s="184">
        <f>O164*H164</f>
        <v>0</v>
      </c>
      <c r="Q164" s="184">
        <v>0</v>
      </c>
      <c r="R164" s="184">
        <f>Q164*H164</f>
        <v>0</v>
      </c>
      <c r="S164" s="184">
        <v>0</v>
      </c>
      <c r="T164" s="185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86" t="s">
        <v>313</v>
      </c>
      <c r="AT164" s="186" t="s">
        <v>141</v>
      </c>
      <c r="AU164" s="186" t="s">
        <v>82</v>
      </c>
      <c r="AY164" s="19" t="s">
        <v>138</v>
      </c>
      <c r="BE164" s="187">
        <f>IF(N164="základní",J164,0)</f>
        <v>13400</v>
      </c>
      <c r="BF164" s="187">
        <f>IF(N164="snížená",J164,0)</f>
        <v>0</v>
      </c>
      <c r="BG164" s="187">
        <f>IF(N164="zákl. přenesená",J164,0)</f>
        <v>0</v>
      </c>
      <c r="BH164" s="187">
        <f>IF(N164="sníž. přenesená",J164,0)</f>
        <v>0</v>
      </c>
      <c r="BI164" s="187">
        <f>IF(N164="nulová",J164,0)</f>
        <v>0</v>
      </c>
      <c r="BJ164" s="19" t="s">
        <v>80</v>
      </c>
      <c r="BK164" s="187">
        <f>ROUND(I164*H164,2)</f>
        <v>13400</v>
      </c>
      <c r="BL164" s="19" t="s">
        <v>313</v>
      </c>
      <c r="BM164" s="186" t="s">
        <v>720</v>
      </c>
    </row>
    <row r="165" spans="1:65" s="2" customFormat="1" ht="67.2" x14ac:dyDescent="0.2">
      <c r="A165" s="36"/>
      <c r="B165" s="37"/>
      <c r="C165" s="38"/>
      <c r="D165" s="188" t="s">
        <v>148</v>
      </c>
      <c r="E165" s="38"/>
      <c r="F165" s="189" t="s">
        <v>1202</v>
      </c>
      <c r="G165" s="38"/>
      <c r="H165" s="38"/>
      <c r="I165" s="190"/>
      <c r="J165" s="38"/>
      <c r="K165" s="38"/>
      <c r="L165" s="41"/>
      <c r="M165" s="191"/>
      <c r="N165" s="192"/>
      <c r="O165" s="66"/>
      <c r="P165" s="66"/>
      <c r="Q165" s="66"/>
      <c r="R165" s="66"/>
      <c r="S165" s="66"/>
      <c r="T165" s="67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9" t="s">
        <v>148</v>
      </c>
      <c r="AU165" s="19" t="s">
        <v>82</v>
      </c>
    </row>
    <row r="166" spans="1:65" s="2" customFormat="1" ht="33" customHeight="1" x14ac:dyDescent="0.2">
      <c r="A166" s="36"/>
      <c r="B166" s="37"/>
      <c r="C166" s="175" t="s">
        <v>470</v>
      </c>
      <c r="D166" s="175" t="s">
        <v>141</v>
      </c>
      <c r="E166" s="176" t="s">
        <v>1203</v>
      </c>
      <c r="F166" s="177" t="s">
        <v>1204</v>
      </c>
      <c r="G166" s="178" t="s">
        <v>144</v>
      </c>
      <c r="H166" s="179">
        <v>2</v>
      </c>
      <c r="I166" s="180">
        <v>10100</v>
      </c>
      <c r="J166" s="181">
        <f>ROUND(I166*H166,2)</f>
        <v>20200</v>
      </c>
      <c r="K166" s="177" t="s">
        <v>19</v>
      </c>
      <c r="L166" s="41"/>
      <c r="M166" s="182" t="s">
        <v>19</v>
      </c>
      <c r="N166" s="183" t="s">
        <v>43</v>
      </c>
      <c r="O166" s="66"/>
      <c r="P166" s="184">
        <f>O166*H166</f>
        <v>0</v>
      </c>
      <c r="Q166" s="184">
        <v>0</v>
      </c>
      <c r="R166" s="184">
        <f>Q166*H166</f>
        <v>0</v>
      </c>
      <c r="S166" s="184">
        <v>0</v>
      </c>
      <c r="T166" s="185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86" t="s">
        <v>313</v>
      </c>
      <c r="AT166" s="186" t="s">
        <v>141</v>
      </c>
      <c r="AU166" s="186" t="s">
        <v>82</v>
      </c>
      <c r="AY166" s="19" t="s">
        <v>138</v>
      </c>
      <c r="BE166" s="187">
        <f>IF(N166="základní",J166,0)</f>
        <v>20200</v>
      </c>
      <c r="BF166" s="187">
        <f>IF(N166="snížená",J166,0)</f>
        <v>0</v>
      </c>
      <c r="BG166" s="187">
        <f>IF(N166="zákl. přenesená",J166,0)</f>
        <v>0</v>
      </c>
      <c r="BH166" s="187">
        <f>IF(N166="sníž. přenesená",J166,0)</f>
        <v>0</v>
      </c>
      <c r="BI166" s="187">
        <f>IF(N166="nulová",J166,0)</f>
        <v>0</v>
      </c>
      <c r="BJ166" s="19" t="s">
        <v>80</v>
      </c>
      <c r="BK166" s="187">
        <f>ROUND(I166*H166,2)</f>
        <v>20200</v>
      </c>
      <c r="BL166" s="19" t="s">
        <v>313</v>
      </c>
      <c r="BM166" s="186" t="s">
        <v>730</v>
      </c>
    </row>
    <row r="167" spans="1:65" s="2" customFormat="1" ht="57.6" x14ac:dyDescent="0.2">
      <c r="A167" s="36"/>
      <c r="B167" s="37"/>
      <c r="C167" s="38"/>
      <c r="D167" s="188" t="s">
        <v>148</v>
      </c>
      <c r="E167" s="38"/>
      <c r="F167" s="189" t="s">
        <v>1205</v>
      </c>
      <c r="G167" s="38"/>
      <c r="H167" s="38"/>
      <c r="I167" s="190"/>
      <c r="J167" s="38"/>
      <c r="K167" s="38"/>
      <c r="L167" s="41"/>
      <c r="M167" s="191"/>
      <c r="N167" s="192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9" t="s">
        <v>148</v>
      </c>
      <c r="AU167" s="19" t="s">
        <v>82</v>
      </c>
    </row>
    <row r="168" spans="1:65" s="2" customFormat="1" ht="16.5" customHeight="1" x14ac:dyDescent="0.2">
      <c r="A168" s="36"/>
      <c r="B168" s="37"/>
      <c r="C168" s="175" t="s">
        <v>489</v>
      </c>
      <c r="D168" s="175" t="s">
        <v>141</v>
      </c>
      <c r="E168" s="176" t="s">
        <v>1206</v>
      </c>
      <c r="F168" s="177" t="s">
        <v>1207</v>
      </c>
      <c r="G168" s="178" t="s">
        <v>144</v>
      </c>
      <c r="H168" s="179">
        <v>6</v>
      </c>
      <c r="I168" s="180">
        <v>1000</v>
      </c>
      <c r="J168" s="181">
        <f>ROUND(I168*H168,2)</f>
        <v>6000</v>
      </c>
      <c r="K168" s="177" t="s">
        <v>19</v>
      </c>
      <c r="L168" s="41"/>
      <c r="M168" s="182" t="s">
        <v>19</v>
      </c>
      <c r="N168" s="183" t="s">
        <v>43</v>
      </c>
      <c r="O168" s="66"/>
      <c r="P168" s="184">
        <f>O168*H168</f>
        <v>0</v>
      </c>
      <c r="Q168" s="184">
        <v>0</v>
      </c>
      <c r="R168" s="184">
        <f>Q168*H168</f>
        <v>0</v>
      </c>
      <c r="S168" s="184">
        <v>0</v>
      </c>
      <c r="T168" s="185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86" t="s">
        <v>313</v>
      </c>
      <c r="AT168" s="186" t="s">
        <v>141</v>
      </c>
      <c r="AU168" s="186" t="s">
        <v>82</v>
      </c>
      <c r="AY168" s="19" t="s">
        <v>138</v>
      </c>
      <c r="BE168" s="187">
        <f>IF(N168="základní",J168,0)</f>
        <v>6000</v>
      </c>
      <c r="BF168" s="187">
        <f>IF(N168="snížená",J168,0)</f>
        <v>0</v>
      </c>
      <c r="BG168" s="187">
        <f>IF(N168="zákl. přenesená",J168,0)</f>
        <v>0</v>
      </c>
      <c r="BH168" s="187">
        <f>IF(N168="sníž. přenesená",J168,0)</f>
        <v>0</v>
      </c>
      <c r="BI168" s="187">
        <f>IF(N168="nulová",J168,0)</f>
        <v>0</v>
      </c>
      <c r="BJ168" s="19" t="s">
        <v>80</v>
      </c>
      <c r="BK168" s="187">
        <f>ROUND(I168*H168,2)</f>
        <v>6000</v>
      </c>
      <c r="BL168" s="19" t="s">
        <v>313</v>
      </c>
      <c r="BM168" s="186" t="s">
        <v>748</v>
      </c>
    </row>
    <row r="169" spans="1:65" s="2" customFormat="1" ht="48" x14ac:dyDescent="0.2">
      <c r="A169" s="36"/>
      <c r="B169" s="37"/>
      <c r="C169" s="38"/>
      <c r="D169" s="188" t="s">
        <v>148</v>
      </c>
      <c r="E169" s="38"/>
      <c r="F169" s="189" t="s">
        <v>1208</v>
      </c>
      <c r="G169" s="38"/>
      <c r="H169" s="38"/>
      <c r="I169" s="190"/>
      <c r="J169" s="38"/>
      <c r="K169" s="38"/>
      <c r="L169" s="41"/>
      <c r="M169" s="191"/>
      <c r="N169" s="192"/>
      <c r="O169" s="66"/>
      <c r="P169" s="66"/>
      <c r="Q169" s="66"/>
      <c r="R169" s="66"/>
      <c r="S169" s="66"/>
      <c r="T169" s="67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9" t="s">
        <v>148</v>
      </c>
      <c r="AU169" s="19" t="s">
        <v>82</v>
      </c>
    </row>
    <row r="170" spans="1:65" s="2" customFormat="1" ht="33" customHeight="1" x14ac:dyDescent="0.2">
      <c r="A170" s="36"/>
      <c r="B170" s="37"/>
      <c r="C170" s="175" t="s">
        <v>497</v>
      </c>
      <c r="D170" s="175" t="s">
        <v>141</v>
      </c>
      <c r="E170" s="176" t="s">
        <v>1209</v>
      </c>
      <c r="F170" s="177" t="s">
        <v>1210</v>
      </c>
      <c r="G170" s="178" t="s">
        <v>144</v>
      </c>
      <c r="H170" s="179">
        <v>1</v>
      </c>
      <c r="I170" s="180">
        <v>6100</v>
      </c>
      <c r="J170" s="181">
        <f>ROUND(I170*H170,2)</f>
        <v>6100</v>
      </c>
      <c r="K170" s="177" t="s">
        <v>19</v>
      </c>
      <c r="L170" s="41"/>
      <c r="M170" s="182" t="s">
        <v>19</v>
      </c>
      <c r="N170" s="183" t="s">
        <v>43</v>
      </c>
      <c r="O170" s="66"/>
      <c r="P170" s="184">
        <f>O170*H170</f>
        <v>0</v>
      </c>
      <c r="Q170" s="184">
        <v>0</v>
      </c>
      <c r="R170" s="184">
        <f>Q170*H170</f>
        <v>0</v>
      </c>
      <c r="S170" s="184">
        <v>0</v>
      </c>
      <c r="T170" s="185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86" t="s">
        <v>313</v>
      </c>
      <c r="AT170" s="186" t="s">
        <v>141</v>
      </c>
      <c r="AU170" s="186" t="s">
        <v>82</v>
      </c>
      <c r="AY170" s="19" t="s">
        <v>138</v>
      </c>
      <c r="BE170" s="187">
        <f>IF(N170="základní",J170,0)</f>
        <v>6100</v>
      </c>
      <c r="BF170" s="187">
        <f>IF(N170="snížená",J170,0)</f>
        <v>0</v>
      </c>
      <c r="BG170" s="187">
        <f>IF(N170="zákl. přenesená",J170,0)</f>
        <v>0</v>
      </c>
      <c r="BH170" s="187">
        <f>IF(N170="sníž. přenesená",J170,0)</f>
        <v>0</v>
      </c>
      <c r="BI170" s="187">
        <f>IF(N170="nulová",J170,0)</f>
        <v>0</v>
      </c>
      <c r="BJ170" s="19" t="s">
        <v>80</v>
      </c>
      <c r="BK170" s="187">
        <f>ROUND(I170*H170,2)</f>
        <v>6100</v>
      </c>
      <c r="BL170" s="19" t="s">
        <v>313</v>
      </c>
      <c r="BM170" s="186" t="s">
        <v>762</v>
      </c>
    </row>
    <row r="171" spans="1:65" s="2" customFormat="1" ht="76.8" x14ac:dyDescent="0.2">
      <c r="A171" s="36"/>
      <c r="B171" s="37"/>
      <c r="C171" s="38"/>
      <c r="D171" s="188" t="s">
        <v>148</v>
      </c>
      <c r="E171" s="38"/>
      <c r="F171" s="189" t="s">
        <v>1211</v>
      </c>
      <c r="G171" s="38"/>
      <c r="H171" s="38"/>
      <c r="I171" s="190"/>
      <c r="J171" s="38"/>
      <c r="K171" s="38"/>
      <c r="L171" s="41"/>
      <c r="M171" s="191"/>
      <c r="N171" s="192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148</v>
      </c>
      <c r="AU171" s="19" t="s">
        <v>82</v>
      </c>
    </row>
    <row r="172" spans="1:65" s="2" customFormat="1" ht="24.15" customHeight="1" x14ac:dyDescent="0.2">
      <c r="A172" s="36"/>
      <c r="B172" s="37"/>
      <c r="C172" s="175" t="s">
        <v>504</v>
      </c>
      <c r="D172" s="175" t="s">
        <v>141</v>
      </c>
      <c r="E172" s="176" t="s">
        <v>1212</v>
      </c>
      <c r="F172" s="177" t="s">
        <v>1213</v>
      </c>
      <c r="G172" s="178" t="s">
        <v>144</v>
      </c>
      <c r="H172" s="179">
        <v>22</v>
      </c>
      <c r="I172" s="180">
        <v>270</v>
      </c>
      <c r="J172" s="181">
        <f>ROUND(I172*H172,2)</f>
        <v>5940</v>
      </c>
      <c r="K172" s="177" t="s">
        <v>19</v>
      </c>
      <c r="L172" s="41"/>
      <c r="M172" s="182" t="s">
        <v>19</v>
      </c>
      <c r="N172" s="183" t="s">
        <v>43</v>
      </c>
      <c r="O172" s="66"/>
      <c r="P172" s="184">
        <f>O172*H172</f>
        <v>0</v>
      </c>
      <c r="Q172" s="184">
        <v>0</v>
      </c>
      <c r="R172" s="184">
        <f>Q172*H172</f>
        <v>0</v>
      </c>
      <c r="S172" s="184">
        <v>0</v>
      </c>
      <c r="T172" s="185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86" t="s">
        <v>313</v>
      </c>
      <c r="AT172" s="186" t="s">
        <v>141</v>
      </c>
      <c r="AU172" s="186" t="s">
        <v>82</v>
      </c>
      <c r="AY172" s="19" t="s">
        <v>138</v>
      </c>
      <c r="BE172" s="187">
        <f>IF(N172="základní",J172,0)</f>
        <v>5940</v>
      </c>
      <c r="BF172" s="187">
        <f>IF(N172="snížená",J172,0)</f>
        <v>0</v>
      </c>
      <c r="BG172" s="187">
        <f>IF(N172="zákl. přenesená",J172,0)</f>
        <v>0</v>
      </c>
      <c r="BH172" s="187">
        <f>IF(N172="sníž. přenesená",J172,0)</f>
        <v>0</v>
      </c>
      <c r="BI172" s="187">
        <f>IF(N172="nulová",J172,0)</f>
        <v>0</v>
      </c>
      <c r="BJ172" s="19" t="s">
        <v>80</v>
      </c>
      <c r="BK172" s="187">
        <f>ROUND(I172*H172,2)</f>
        <v>5940</v>
      </c>
      <c r="BL172" s="19" t="s">
        <v>313</v>
      </c>
      <c r="BM172" s="186" t="s">
        <v>773</v>
      </c>
    </row>
    <row r="173" spans="1:65" s="2" customFormat="1" ht="48" x14ac:dyDescent="0.2">
      <c r="A173" s="36"/>
      <c r="B173" s="37"/>
      <c r="C173" s="38"/>
      <c r="D173" s="188" t="s">
        <v>148</v>
      </c>
      <c r="E173" s="38"/>
      <c r="F173" s="189" t="s">
        <v>1214</v>
      </c>
      <c r="G173" s="38"/>
      <c r="H173" s="38"/>
      <c r="I173" s="190"/>
      <c r="J173" s="38"/>
      <c r="K173" s="38"/>
      <c r="L173" s="41"/>
      <c r="M173" s="191"/>
      <c r="N173" s="192"/>
      <c r="O173" s="66"/>
      <c r="P173" s="66"/>
      <c r="Q173" s="66"/>
      <c r="R173" s="66"/>
      <c r="S173" s="66"/>
      <c r="T173" s="67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9" t="s">
        <v>148</v>
      </c>
      <c r="AU173" s="19" t="s">
        <v>82</v>
      </c>
    </row>
    <row r="174" spans="1:65" s="2" customFormat="1" ht="24.15" customHeight="1" x14ac:dyDescent="0.2">
      <c r="A174" s="36"/>
      <c r="B174" s="37"/>
      <c r="C174" s="175" t="s">
        <v>512</v>
      </c>
      <c r="D174" s="175" t="s">
        <v>141</v>
      </c>
      <c r="E174" s="176" t="s">
        <v>1215</v>
      </c>
      <c r="F174" s="177" t="s">
        <v>1216</v>
      </c>
      <c r="G174" s="178" t="s">
        <v>144</v>
      </c>
      <c r="H174" s="179">
        <v>15</v>
      </c>
      <c r="I174" s="180">
        <v>1220</v>
      </c>
      <c r="J174" s="181">
        <f>ROUND(I174*H174,2)</f>
        <v>18300</v>
      </c>
      <c r="K174" s="177" t="s">
        <v>19</v>
      </c>
      <c r="L174" s="41"/>
      <c r="M174" s="182" t="s">
        <v>19</v>
      </c>
      <c r="N174" s="183" t="s">
        <v>43</v>
      </c>
      <c r="O174" s="66"/>
      <c r="P174" s="184">
        <f>O174*H174</f>
        <v>0</v>
      </c>
      <c r="Q174" s="184">
        <v>0</v>
      </c>
      <c r="R174" s="184">
        <f>Q174*H174</f>
        <v>0</v>
      </c>
      <c r="S174" s="184">
        <v>0</v>
      </c>
      <c r="T174" s="185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86" t="s">
        <v>313</v>
      </c>
      <c r="AT174" s="186" t="s">
        <v>141</v>
      </c>
      <c r="AU174" s="186" t="s">
        <v>82</v>
      </c>
      <c r="AY174" s="19" t="s">
        <v>138</v>
      </c>
      <c r="BE174" s="187">
        <f>IF(N174="základní",J174,0)</f>
        <v>18300</v>
      </c>
      <c r="BF174" s="187">
        <f>IF(N174="snížená",J174,0)</f>
        <v>0</v>
      </c>
      <c r="BG174" s="187">
        <f>IF(N174="zákl. přenesená",J174,0)</f>
        <v>0</v>
      </c>
      <c r="BH174" s="187">
        <f>IF(N174="sníž. přenesená",J174,0)</f>
        <v>0</v>
      </c>
      <c r="BI174" s="187">
        <f>IF(N174="nulová",J174,0)</f>
        <v>0</v>
      </c>
      <c r="BJ174" s="19" t="s">
        <v>80</v>
      </c>
      <c r="BK174" s="187">
        <f>ROUND(I174*H174,2)</f>
        <v>18300</v>
      </c>
      <c r="BL174" s="19" t="s">
        <v>313</v>
      </c>
      <c r="BM174" s="186" t="s">
        <v>784</v>
      </c>
    </row>
    <row r="175" spans="1:65" s="2" customFormat="1" ht="48" x14ac:dyDescent="0.2">
      <c r="A175" s="36"/>
      <c r="B175" s="37"/>
      <c r="C175" s="38"/>
      <c r="D175" s="188" t="s">
        <v>148</v>
      </c>
      <c r="E175" s="38"/>
      <c r="F175" s="189" t="s">
        <v>1217</v>
      </c>
      <c r="G175" s="38"/>
      <c r="H175" s="38"/>
      <c r="I175" s="190"/>
      <c r="J175" s="38"/>
      <c r="K175" s="38"/>
      <c r="L175" s="41"/>
      <c r="M175" s="191"/>
      <c r="N175" s="192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9" t="s">
        <v>148</v>
      </c>
      <c r="AU175" s="19" t="s">
        <v>82</v>
      </c>
    </row>
    <row r="176" spans="1:65" s="2" customFormat="1" ht="24.15" customHeight="1" x14ac:dyDescent="0.2">
      <c r="A176" s="36"/>
      <c r="B176" s="37"/>
      <c r="C176" s="175" t="s">
        <v>520</v>
      </c>
      <c r="D176" s="175" t="s">
        <v>141</v>
      </c>
      <c r="E176" s="176" t="s">
        <v>1218</v>
      </c>
      <c r="F176" s="177" t="s">
        <v>1219</v>
      </c>
      <c r="G176" s="178" t="s">
        <v>144</v>
      </c>
      <c r="H176" s="179">
        <v>1</v>
      </c>
      <c r="I176" s="180">
        <v>2120</v>
      </c>
      <c r="J176" s="181">
        <f>ROUND(I176*H176,2)</f>
        <v>2120</v>
      </c>
      <c r="K176" s="177" t="s">
        <v>19</v>
      </c>
      <c r="L176" s="41"/>
      <c r="M176" s="182" t="s">
        <v>19</v>
      </c>
      <c r="N176" s="183" t="s">
        <v>43</v>
      </c>
      <c r="O176" s="66"/>
      <c r="P176" s="184">
        <f>O176*H176</f>
        <v>0</v>
      </c>
      <c r="Q176" s="184">
        <v>0</v>
      </c>
      <c r="R176" s="184">
        <f>Q176*H176</f>
        <v>0</v>
      </c>
      <c r="S176" s="184">
        <v>0</v>
      </c>
      <c r="T176" s="185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86" t="s">
        <v>313</v>
      </c>
      <c r="AT176" s="186" t="s">
        <v>141</v>
      </c>
      <c r="AU176" s="186" t="s">
        <v>82</v>
      </c>
      <c r="AY176" s="19" t="s">
        <v>138</v>
      </c>
      <c r="BE176" s="187">
        <f>IF(N176="základní",J176,0)</f>
        <v>2120</v>
      </c>
      <c r="BF176" s="187">
        <f>IF(N176="snížená",J176,0)</f>
        <v>0</v>
      </c>
      <c r="BG176" s="187">
        <f>IF(N176="zákl. přenesená",J176,0)</f>
        <v>0</v>
      </c>
      <c r="BH176" s="187">
        <f>IF(N176="sníž. přenesená",J176,0)</f>
        <v>0</v>
      </c>
      <c r="BI176" s="187">
        <f>IF(N176="nulová",J176,0)</f>
        <v>0</v>
      </c>
      <c r="BJ176" s="19" t="s">
        <v>80</v>
      </c>
      <c r="BK176" s="187">
        <f>ROUND(I176*H176,2)</f>
        <v>2120</v>
      </c>
      <c r="BL176" s="19" t="s">
        <v>313</v>
      </c>
      <c r="BM176" s="186" t="s">
        <v>798</v>
      </c>
    </row>
    <row r="177" spans="1:65" s="2" customFormat="1" ht="48" x14ac:dyDescent="0.2">
      <c r="A177" s="36"/>
      <c r="B177" s="37"/>
      <c r="C177" s="38"/>
      <c r="D177" s="188" t="s">
        <v>148</v>
      </c>
      <c r="E177" s="38"/>
      <c r="F177" s="189" t="s">
        <v>1220</v>
      </c>
      <c r="G177" s="38"/>
      <c r="H177" s="38"/>
      <c r="I177" s="190"/>
      <c r="J177" s="38"/>
      <c r="K177" s="38"/>
      <c r="L177" s="41"/>
      <c r="M177" s="191"/>
      <c r="N177" s="192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148</v>
      </c>
      <c r="AU177" s="19" t="s">
        <v>82</v>
      </c>
    </row>
    <row r="178" spans="1:65" s="2" customFormat="1" ht="24.15" customHeight="1" x14ac:dyDescent="0.2">
      <c r="A178" s="36"/>
      <c r="B178" s="37"/>
      <c r="C178" s="175" t="s">
        <v>527</v>
      </c>
      <c r="D178" s="175" t="s">
        <v>141</v>
      </c>
      <c r="E178" s="176" t="s">
        <v>1221</v>
      </c>
      <c r="F178" s="177" t="s">
        <v>1222</v>
      </c>
      <c r="G178" s="178" t="s">
        <v>144</v>
      </c>
      <c r="H178" s="179">
        <v>4</v>
      </c>
      <c r="I178" s="180">
        <v>1310</v>
      </c>
      <c r="J178" s="181">
        <f>ROUND(I178*H178,2)</f>
        <v>5240</v>
      </c>
      <c r="K178" s="177" t="s">
        <v>19</v>
      </c>
      <c r="L178" s="41"/>
      <c r="M178" s="182" t="s">
        <v>19</v>
      </c>
      <c r="N178" s="183" t="s">
        <v>43</v>
      </c>
      <c r="O178" s="66"/>
      <c r="P178" s="184">
        <f>O178*H178</f>
        <v>0</v>
      </c>
      <c r="Q178" s="184">
        <v>0</v>
      </c>
      <c r="R178" s="184">
        <f>Q178*H178</f>
        <v>0</v>
      </c>
      <c r="S178" s="184">
        <v>0</v>
      </c>
      <c r="T178" s="185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86" t="s">
        <v>313</v>
      </c>
      <c r="AT178" s="186" t="s">
        <v>141</v>
      </c>
      <c r="AU178" s="186" t="s">
        <v>82</v>
      </c>
      <c r="AY178" s="19" t="s">
        <v>138</v>
      </c>
      <c r="BE178" s="187">
        <f>IF(N178="základní",J178,0)</f>
        <v>5240</v>
      </c>
      <c r="BF178" s="187">
        <f>IF(N178="snížená",J178,0)</f>
        <v>0</v>
      </c>
      <c r="BG178" s="187">
        <f>IF(N178="zákl. přenesená",J178,0)</f>
        <v>0</v>
      </c>
      <c r="BH178" s="187">
        <f>IF(N178="sníž. přenesená",J178,0)</f>
        <v>0</v>
      </c>
      <c r="BI178" s="187">
        <f>IF(N178="nulová",J178,0)</f>
        <v>0</v>
      </c>
      <c r="BJ178" s="19" t="s">
        <v>80</v>
      </c>
      <c r="BK178" s="187">
        <f>ROUND(I178*H178,2)</f>
        <v>5240</v>
      </c>
      <c r="BL178" s="19" t="s">
        <v>313</v>
      </c>
      <c r="BM178" s="186" t="s">
        <v>811</v>
      </c>
    </row>
    <row r="179" spans="1:65" s="2" customFormat="1" ht="19.2" x14ac:dyDescent="0.2">
      <c r="A179" s="36"/>
      <c r="B179" s="37"/>
      <c r="C179" s="38"/>
      <c r="D179" s="188" t="s">
        <v>148</v>
      </c>
      <c r="E179" s="38"/>
      <c r="F179" s="189" t="s">
        <v>1223</v>
      </c>
      <c r="G179" s="38"/>
      <c r="H179" s="38"/>
      <c r="I179" s="190"/>
      <c r="J179" s="38"/>
      <c r="K179" s="38"/>
      <c r="L179" s="41"/>
      <c r="M179" s="191"/>
      <c r="N179" s="192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9" t="s">
        <v>148</v>
      </c>
      <c r="AU179" s="19" t="s">
        <v>82</v>
      </c>
    </row>
    <row r="180" spans="1:65" s="2" customFormat="1" ht="24.15" customHeight="1" x14ac:dyDescent="0.2">
      <c r="A180" s="36"/>
      <c r="B180" s="37"/>
      <c r="C180" s="175" t="s">
        <v>531</v>
      </c>
      <c r="D180" s="175" t="s">
        <v>141</v>
      </c>
      <c r="E180" s="176" t="s">
        <v>1224</v>
      </c>
      <c r="F180" s="177" t="s">
        <v>1225</v>
      </c>
      <c r="G180" s="178" t="s">
        <v>144</v>
      </c>
      <c r="H180" s="179">
        <v>1</v>
      </c>
      <c r="I180" s="180">
        <v>1870</v>
      </c>
      <c r="J180" s="181">
        <f>ROUND(I180*H180,2)</f>
        <v>1870</v>
      </c>
      <c r="K180" s="177" t="s">
        <v>19</v>
      </c>
      <c r="L180" s="41"/>
      <c r="M180" s="182" t="s">
        <v>19</v>
      </c>
      <c r="N180" s="183" t="s">
        <v>43</v>
      </c>
      <c r="O180" s="66"/>
      <c r="P180" s="184">
        <f>O180*H180</f>
        <v>0</v>
      </c>
      <c r="Q180" s="184">
        <v>0</v>
      </c>
      <c r="R180" s="184">
        <f>Q180*H180</f>
        <v>0</v>
      </c>
      <c r="S180" s="184">
        <v>0</v>
      </c>
      <c r="T180" s="185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86" t="s">
        <v>313</v>
      </c>
      <c r="AT180" s="186" t="s">
        <v>141</v>
      </c>
      <c r="AU180" s="186" t="s">
        <v>82</v>
      </c>
      <c r="AY180" s="19" t="s">
        <v>138</v>
      </c>
      <c r="BE180" s="187">
        <f>IF(N180="základní",J180,0)</f>
        <v>1870</v>
      </c>
      <c r="BF180" s="187">
        <f>IF(N180="snížená",J180,0)</f>
        <v>0</v>
      </c>
      <c r="BG180" s="187">
        <f>IF(N180="zákl. přenesená",J180,0)</f>
        <v>0</v>
      </c>
      <c r="BH180" s="187">
        <f>IF(N180="sníž. přenesená",J180,0)</f>
        <v>0</v>
      </c>
      <c r="BI180" s="187">
        <f>IF(N180="nulová",J180,0)</f>
        <v>0</v>
      </c>
      <c r="BJ180" s="19" t="s">
        <v>80</v>
      </c>
      <c r="BK180" s="187">
        <f>ROUND(I180*H180,2)</f>
        <v>1870</v>
      </c>
      <c r="BL180" s="19" t="s">
        <v>313</v>
      </c>
      <c r="BM180" s="186" t="s">
        <v>835</v>
      </c>
    </row>
    <row r="181" spans="1:65" s="2" customFormat="1" ht="57.6" x14ac:dyDescent="0.2">
      <c r="A181" s="36"/>
      <c r="B181" s="37"/>
      <c r="C181" s="38"/>
      <c r="D181" s="188" t="s">
        <v>148</v>
      </c>
      <c r="E181" s="38"/>
      <c r="F181" s="189" t="s">
        <v>1226</v>
      </c>
      <c r="G181" s="38"/>
      <c r="H181" s="38"/>
      <c r="I181" s="190"/>
      <c r="J181" s="38"/>
      <c r="K181" s="38"/>
      <c r="L181" s="41"/>
      <c r="M181" s="191"/>
      <c r="N181" s="192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9" t="s">
        <v>148</v>
      </c>
      <c r="AU181" s="19" t="s">
        <v>82</v>
      </c>
    </row>
    <row r="182" spans="1:65" s="2" customFormat="1" ht="16.5" customHeight="1" x14ac:dyDescent="0.2">
      <c r="A182" s="36"/>
      <c r="B182" s="37"/>
      <c r="C182" s="175" t="s">
        <v>544</v>
      </c>
      <c r="D182" s="175" t="s">
        <v>141</v>
      </c>
      <c r="E182" s="176" t="s">
        <v>1227</v>
      </c>
      <c r="F182" s="177" t="s">
        <v>1228</v>
      </c>
      <c r="G182" s="178" t="s">
        <v>144</v>
      </c>
      <c r="H182" s="179">
        <v>2</v>
      </c>
      <c r="I182" s="180">
        <v>1040</v>
      </c>
      <c r="J182" s="181">
        <f>ROUND(I182*H182,2)</f>
        <v>2080</v>
      </c>
      <c r="K182" s="177" t="s">
        <v>19</v>
      </c>
      <c r="L182" s="41"/>
      <c r="M182" s="182" t="s">
        <v>19</v>
      </c>
      <c r="N182" s="183" t="s">
        <v>43</v>
      </c>
      <c r="O182" s="66"/>
      <c r="P182" s="184">
        <f>O182*H182</f>
        <v>0</v>
      </c>
      <c r="Q182" s="184">
        <v>0</v>
      </c>
      <c r="R182" s="184">
        <f>Q182*H182</f>
        <v>0</v>
      </c>
      <c r="S182" s="184">
        <v>0</v>
      </c>
      <c r="T182" s="185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86" t="s">
        <v>313</v>
      </c>
      <c r="AT182" s="186" t="s">
        <v>141</v>
      </c>
      <c r="AU182" s="186" t="s">
        <v>82</v>
      </c>
      <c r="AY182" s="19" t="s">
        <v>138</v>
      </c>
      <c r="BE182" s="187">
        <f>IF(N182="základní",J182,0)</f>
        <v>2080</v>
      </c>
      <c r="BF182" s="187">
        <f>IF(N182="snížená",J182,0)</f>
        <v>0</v>
      </c>
      <c r="BG182" s="187">
        <f>IF(N182="zákl. přenesená",J182,0)</f>
        <v>0</v>
      </c>
      <c r="BH182" s="187">
        <f>IF(N182="sníž. přenesená",J182,0)</f>
        <v>0</v>
      </c>
      <c r="BI182" s="187">
        <f>IF(N182="nulová",J182,0)</f>
        <v>0</v>
      </c>
      <c r="BJ182" s="19" t="s">
        <v>80</v>
      </c>
      <c r="BK182" s="187">
        <f>ROUND(I182*H182,2)</f>
        <v>2080</v>
      </c>
      <c r="BL182" s="19" t="s">
        <v>313</v>
      </c>
      <c r="BM182" s="186" t="s">
        <v>854</v>
      </c>
    </row>
    <row r="183" spans="1:65" s="2" customFormat="1" ht="28.8" x14ac:dyDescent="0.2">
      <c r="A183" s="36"/>
      <c r="B183" s="37"/>
      <c r="C183" s="38"/>
      <c r="D183" s="188" t="s">
        <v>148</v>
      </c>
      <c r="E183" s="38"/>
      <c r="F183" s="189" t="s">
        <v>1229</v>
      </c>
      <c r="G183" s="38"/>
      <c r="H183" s="38"/>
      <c r="I183" s="190"/>
      <c r="J183" s="38"/>
      <c r="K183" s="38"/>
      <c r="L183" s="41"/>
      <c r="M183" s="191"/>
      <c r="N183" s="192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9" t="s">
        <v>148</v>
      </c>
      <c r="AU183" s="19" t="s">
        <v>82</v>
      </c>
    </row>
    <row r="184" spans="1:65" s="2" customFormat="1" ht="16.5" customHeight="1" x14ac:dyDescent="0.2">
      <c r="A184" s="36"/>
      <c r="B184" s="37"/>
      <c r="C184" s="175" t="s">
        <v>548</v>
      </c>
      <c r="D184" s="175" t="s">
        <v>141</v>
      </c>
      <c r="E184" s="176" t="s">
        <v>1230</v>
      </c>
      <c r="F184" s="177" t="s">
        <v>1231</v>
      </c>
      <c r="G184" s="178" t="s">
        <v>144</v>
      </c>
      <c r="H184" s="179">
        <v>6</v>
      </c>
      <c r="I184" s="180">
        <v>315</v>
      </c>
      <c r="J184" s="181">
        <f>ROUND(I184*H184,2)</f>
        <v>1890</v>
      </c>
      <c r="K184" s="177" t="s">
        <v>19</v>
      </c>
      <c r="L184" s="41"/>
      <c r="M184" s="182" t="s">
        <v>19</v>
      </c>
      <c r="N184" s="183" t="s">
        <v>43</v>
      </c>
      <c r="O184" s="66"/>
      <c r="P184" s="184">
        <f>O184*H184</f>
        <v>0</v>
      </c>
      <c r="Q184" s="184">
        <v>0</v>
      </c>
      <c r="R184" s="184">
        <f>Q184*H184</f>
        <v>0</v>
      </c>
      <c r="S184" s="184">
        <v>0</v>
      </c>
      <c r="T184" s="185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86" t="s">
        <v>313</v>
      </c>
      <c r="AT184" s="186" t="s">
        <v>141</v>
      </c>
      <c r="AU184" s="186" t="s">
        <v>82</v>
      </c>
      <c r="AY184" s="19" t="s">
        <v>138</v>
      </c>
      <c r="BE184" s="187">
        <f>IF(N184="základní",J184,0)</f>
        <v>1890</v>
      </c>
      <c r="BF184" s="187">
        <f>IF(N184="snížená",J184,0)</f>
        <v>0</v>
      </c>
      <c r="BG184" s="187">
        <f>IF(N184="zákl. přenesená",J184,0)</f>
        <v>0</v>
      </c>
      <c r="BH184" s="187">
        <f>IF(N184="sníž. přenesená",J184,0)</f>
        <v>0</v>
      </c>
      <c r="BI184" s="187">
        <f>IF(N184="nulová",J184,0)</f>
        <v>0</v>
      </c>
      <c r="BJ184" s="19" t="s">
        <v>80</v>
      </c>
      <c r="BK184" s="187">
        <f>ROUND(I184*H184,2)</f>
        <v>1890</v>
      </c>
      <c r="BL184" s="19" t="s">
        <v>313</v>
      </c>
      <c r="BM184" s="186" t="s">
        <v>893</v>
      </c>
    </row>
    <row r="185" spans="1:65" s="2" customFormat="1" ht="19.2" x14ac:dyDescent="0.2">
      <c r="A185" s="36"/>
      <c r="B185" s="37"/>
      <c r="C185" s="38"/>
      <c r="D185" s="188" t="s">
        <v>148</v>
      </c>
      <c r="E185" s="38"/>
      <c r="F185" s="189" t="s">
        <v>1232</v>
      </c>
      <c r="G185" s="38"/>
      <c r="H185" s="38"/>
      <c r="I185" s="190"/>
      <c r="J185" s="38"/>
      <c r="K185" s="38"/>
      <c r="L185" s="41"/>
      <c r="M185" s="191"/>
      <c r="N185" s="192"/>
      <c r="O185" s="66"/>
      <c r="P185" s="66"/>
      <c r="Q185" s="66"/>
      <c r="R185" s="66"/>
      <c r="S185" s="66"/>
      <c r="T185" s="67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9" t="s">
        <v>148</v>
      </c>
      <c r="AU185" s="19" t="s">
        <v>82</v>
      </c>
    </row>
    <row r="186" spans="1:65" s="2" customFormat="1" ht="16.5" customHeight="1" x14ac:dyDescent="0.2">
      <c r="A186" s="36"/>
      <c r="B186" s="37"/>
      <c r="C186" s="175" t="s">
        <v>570</v>
      </c>
      <c r="D186" s="175" t="s">
        <v>141</v>
      </c>
      <c r="E186" s="176" t="s">
        <v>1233</v>
      </c>
      <c r="F186" s="177" t="s">
        <v>1234</v>
      </c>
      <c r="G186" s="178" t="s">
        <v>144</v>
      </c>
      <c r="H186" s="179">
        <v>18</v>
      </c>
      <c r="I186" s="180">
        <v>290</v>
      </c>
      <c r="J186" s="181">
        <f>ROUND(I186*H186,2)</f>
        <v>5220</v>
      </c>
      <c r="K186" s="177" t="s">
        <v>19</v>
      </c>
      <c r="L186" s="41"/>
      <c r="M186" s="182" t="s">
        <v>19</v>
      </c>
      <c r="N186" s="183" t="s">
        <v>43</v>
      </c>
      <c r="O186" s="66"/>
      <c r="P186" s="184">
        <f>O186*H186</f>
        <v>0</v>
      </c>
      <c r="Q186" s="184">
        <v>0</v>
      </c>
      <c r="R186" s="184">
        <f>Q186*H186</f>
        <v>0</v>
      </c>
      <c r="S186" s="184">
        <v>0</v>
      </c>
      <c r="T186" s="185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86" t="s">
        <v>313</v>
      </c>
      <c r="AT186" s="186" t="s">
        <v>141</v>
      </c>
      <c r="AU186" s="186" t="s">
        <v>82</v>
      </c>
      <c r="AY186" s="19" t="s">
        <v>138</v>
      </c>
      <c r="BE186" s="187">
        <f>IF(N186="základní",J186,0)</f>
        <v>5220</v>
      </c>
      <c r="BF186" s="187">
        <f>IF(N186="snížená",J186,0)</f>
        <v>0</v>
      </c>
      <c r="BG186" s="187">
        <f>IF(N186="zákl. přenesená",J186,0)</f>
        <v>0</v>
      </c>
      <c r="BH186" s="187">
        <f>IF(N186="sníž. přenesená",J186,0)</f>
        <v>0</v>
      </c>
      <c r="BI186" s="187">
        <f>IF(N186="nulová",J186,0)</f>
        <v>0</v>
      </c>
      <c r="BJ186" s="19" t="s">
        <v>80</v>
      </c>
      <c r="BK186" s="187">
        <f>ROUND(I186*H186,2)</f>
        <v>5220</v>
      </c>
      <c r="BL186" s="19" t="s">
        <v>313</v>
      </c>
      <c r="BM186" s="186" t="s">
        <v>899</v>
      </c>
    </row>
    <row r="187" spans="1:65" s="2" customFormat="1" ht="19.2" x14ac:dyDescent="0.2">
      <c r="A187" s="36"/>
      <c r="B187" s="37"/>
      <c r="C187" s="38"/>
      <c r="D187" s="188" t="s">
        <v>148</v>
      </c>
      <c r="E187" s="38"/>
      <c r="F187" s="189" t="s">
        <v>1235</v>
      </c>
      <c r="G187" s="38"/>
      <c r="H187" s="38"/>
      <c r="I187" s="190"/>
      <c r="J187" s="38"/>
      <c r="K187" s="38"/>
      <c r="L187" s="41"/>
      <c r="M187" s="191"/>
      <c r="N187" s="192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9" t="s">
        <v>148</v>
      </c>
      <c r="AU187" s="19" t="s">
        <v>82</v>
      </c>
    </row>
    <row r="188" spans="1:65" s="2" customFormat="1" ht="16.5" customHeight="1" x14ac:dyDescent="0.2">
      <c r="A188" s="36"/>
      <c r="B188" s="37"/>
      <c r="C188" s="175" t="s">
        <v>574</v>
      </c>
      <c r="D188" s="175" t="s">
        <v>141</v>
      </c>
      <c r="E188" s="176" t="s">
        <v>1236</v>
      </c>
      <c r="F188" s="177" t="s">
        <v>1237</v>
      </c>
      <c r="G188" s="178" t="s">
        <v>144</v>
      </c>
      <c r="H188" s="179">
        <v>18</v>
      </c>
      <c r="I188" s="180">
        <v>310</v>
      </c>
      <c r="J188" s="181">
        <f>ROUND(I188*H188,2)</f>
        <v>5580</v>
      </c>
      <c r="K188" s="177" t="s">
        <v>19</v>
      </c>
      <c r="L188" s="41"/>
      <c r="M188" s="182" t="s">
        <v>19</v>
      </c>
      <c r="N188" s="183" t="s">
        <v>43</v>
      </c>
      <c r="O188" s="66"/>
      <c r="P188" s="184">
        <f>O188*H188</f>
        <v>0</v>
      </c>
      <c r="Q188" s="184">
        <v>0</v>
      </c>
      <c r="R188" s="184">
        <f>Q188*H188</f>
        <v>0</v>
      </c>
      <c r="S188" s="184">
        <v>0</v>
      </c>
      <c r="T188" s="185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86" t="s">
        <v>313</v>
      </c>
      <c r="AT188" s="186" t="s">
        <v>141</v>
      </c>
      <c r="AU188" s="186" t="s">
        <v>82</v>
      </c>
      <c r="AY188" s="19" t="s">
        <v>138</v>
      </c>
      <c r="BE188" s="187">
        <f>IF(N188="základní",J188,0)</f>
        <v>5580</v>
      </c>
      <c r="BF188" s="187">
        <f>IF(N188="snížená",J188,0)</f>
        <v>0</v>
      </c>
      <c r="BG188" s="187">
        <f>IF(N188="zákl. přenesená",J188,0)</f>
        <v>0</v>
      </c>
      <c r="BH188" s="187">
        <f>IF(N188="sníž. přenesená",J188,0)</f>
        <v>0</v>
      </c>
      <c r="BI188" s="187">
        <f>IF(N188="nulová",J188,0)</f>
        <v>0</v>
      </c>
      <c r="BJ188" s="19" t="s">
        <v>80</v>
      </c>
      <c r="BK188" s="187">
        <f>ROUND(I188*H188,2)</f>
        <v>5580</v>
      </c>
      <c r="BL188" s="19" t="s">
        <v>313</v>
      </c>
      <c r="BM188" s="186" t="s">
        <v>914</v>
      </c>
    </row>
    <row r="189" spans="1:65" s="2" customFormat="1" ht="19.2" x14ac:dyDescent="0.2">
      <c r="A189" s="36"/>
      <c r="B189" s="37"/>
      <c r="C189" s="38"/>
      <c r="D189" s="188" t="s">
        <v>148</v>
      </c>
      <c r="E189" s="38"/>
      <c r="F189" s="189" t="s">
        <v>1238</v>
      </c>
      <c r="G189" s="38"/>
      <c r="H189" s="38"/>
      <c r="I189" s="190"/>
      <c r="J189" s="38"/>
      <c r="K189" s="38"/>
      <c r="L189" s="41"/>
      <c r="M189" s="191"/>
      <c r="N189" s="192"/>
      <c r="O189" s="66"/>
      <c r="P189" s="66"/>
      <c r="Q189" s="66"/>
      <c r="R189" s="66"/>
      <c r="S189" s="66"/>
      <c r="T189" s="67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9" t="s">
        <v>148</v>
      </c>
      <c r="AU189" s="19" t="s">
        <v>82</v>
      </c>
    </row>
    <row r="190" spans="1:65" s="2" customFormat="1" ht="16.5" customHeight="1" x14ac:dyDescent="0.2">
      <c r="A190" s="36"/>
      <c r="B190" s="37"/>
      <c r="C190" s="175" t="s">
        <v>578</v>
      </c>
      <c r="D190" s="175" t="s">
        <v>141</v>
      </c>
      <c r="E190" s="176" t="s">
        <v>1239</v>
      </c>
      <c r="F190" s="177" t="s">
        <v>1240</v>
      </c>
      <c r="G190" s="178" t="s">
        <v>144</v>
      </c>
      <c r="H190" s="179">
        <v>6</v>
      </c>
      <c r="I190" s="180">
        <v>350</v>
      </c>
      <c r="J190" s="181">
        <f>ROUND(I190*H190,2)</f>
        <v>2100</v>
      </c>
      <c r="K190" s="177" t="s">
        <v>19</v>
      </c>
      <c r="L190" s="41"/>
      <c r="M190" s="182" t="s">
        <v>19</v>
      </c>
      <c r="N190" s="183" t="s">
        <v>43</v>
      </c>
      <c r="O190" s="66"/>
      <c r="P190" s="184">
        <f>O190*H190</f>
        <v>0</v>
      </c>
      <c r="Q190" s="184">
        <v>0</v>
      </c>
      <c r="R190" s="184">
        <f>Q190*H190</f>
        <v>0</v>
      </c>
      <c r="S190" s="184">
        <v>0</v>
      </c>
      <c r="T190" s="185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86" t="s">
        <v>313</v>
      </c>
      <c r="AT190" s="186" t="s">
        <v>141</v>
      </c>
      <c r="AU190" s="186" t="s">
        <v>82</v>
      </c>
      <c r="AY190" s="19" t="s">
        <v>138</v>
      </c>
      <c r="BE190" s="187">
        <f>IF(N190="základní",J190,0)</f>
        <v>2100</v>
      </c>
      <c r="BF190" s="187">
        <f>IF(N190="snížená",J190,0)</f>
        <v>0</v>
      </c>
      <c r="BG190" s="187">
        <f>IF(N190="zákl. přenesená",J190,0)</f>
        <v>0</v>
      </c>
      <c r="BH190" s="187">
        <f>IF(N190="sníž. přenesená",J190,0)</f>
        <v>0</v>
      </c>
      <c r="BI190" s="187">
        <f>IF(N190="nulová",J190,0)</f>
        <v>0</v>
      </c>
      <c r="BJ190" s="19" t="s">
        <v>80</v>
      </c>
      <c r="BK190" s="187">
        <f>ROUND(I190*H190,2)</f>
        <v>2100</v>
      </c>
      <c r="BL190" s="19" t="s">
        <v>313</v>
      </c>
      <c r="BM190" s="186" t="s">
        <v>951</v>
      </c>
    </row>
    <row r="191" spans="1:65" s="2" customFormat="1" ht="19.2" x14ac:dyDescent="0.2">
      <c r="A191" s="36"/>
      <c r="B191" s="37"/>
      <c r="C191" s="38"/>
      <c r="D191" s="188" t="s">
        <v>148</v>
      </c>
      <c r="E191" s="38"/>
      <c r="F191" s="189" t="s">
        <v>1241</v>
      </c>
      <c r="G191" s="38"/>
      <c r="H191" s="38"/>
      <c r="I191" s="190"/>
      <c r="J191" s="38"/>
      <c r="K191" s="38"/>
      <c r="L191" s="41"/>
      <c r="M191" s="191"/>
      <c r="N191" s="192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9" t="s">
        <v>148</v>
      </c>
      <c r="AU191" s="19" t="s">
        <v>82</v>
      </c>
    </row>
    <row r="192" spans="1:65" s="2" customFormat="1" ht="24.15" customHeight="1" x14ac:dyDescent="0.2">
      <c r="A192" s="36"/>
      <c r="B192" s="37"/>
      <c r="C192" s="175" t="s">
        <v>580</v>
      </c>
      <c r="D192" s="175" t="s">
        <v>141</v>
      </c>
      <c r="E192" s="176" t="s">
        <v>1242</v>
      </c>
      <c r="F192" s="177" t="s">
        <v>1243</v>
      </c>
      <c r="G192" s="178" t="s">
        <v>144</v>
      </c>
      <c r="H192" s="179">
        <v>1</v>
      </c>
      <c r="I192" s="180">
        <v>550</v>
      </c>
      <c r="J192" s="181">
        <f>ROUND(I192*H192,2)</f>
        <v>550</v>
      </c>
      <c r="K192" s="177" t="s">
        <v>19</v>
      </c>
      <c r="L192" s="41"/>
      <c r="M192" s="182" t="s">
        <v>19</v>
      </c>
      <c r="N192" s="183" t="s">
        <v>43</v>
      </c>
      <c r="O192" s="66"/>
      <c r="P192" s="184">
        <f>O192*H192</f>
        <v>0</v>
      </c>
      <c r="Q192" s="184">
        <v>0</v>
      </c>
      <c r="R192" s="184">
        <f>Q192*H192</f>
        <v>0</v>
      </c>
      <c r="S192" s="184">
        <v>0</v>
      </c>
      <c r="T192" s="185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86" t="s">
        <v>313</v>
      </c>
      <c r="AT192" s="186" t="s">
        <v>141</v>
      </c>
      <c r="AU192" s="186" t="s">
        <v>82</v>
      </c>
      <c r="AY192" s="19" t="s">
        <v>138</v>
      </c>
      <c r="BE192" s="187">
        <f>IF(N192="základní",J192,0)</f>
        <v>550</v>
      </c>
      <c r="BF192" s="187">
        <f>IF(N192="snížená",J192,0)</f>
        <v>0</v>
      </c>
      <c r="BG192" s="187">
        <f>IF(N192="zákl. přenesená",J192,0)</f>
        <v>0</v>
      </c>
      <c r="BH192" s="187">
        <f>IF(N192="sníž. přenesená",J192,0)</f>
        <v>0</v>
      </c>
      <c r="BI192" s="187">
        <f>IF(N192="nulová",J192,0)</f>
        <v>0</v>
      </c>
      <c r="BJ192" s="19" t="s">
        <v>80</v>
      </c>
      <c r="BK192" s="187">
        <f>ROUND(I192*H192,2)</f>
        <v>550</v>
      </c>
      <c r="BL192" s="19" t="s">
        <v>313</v>
      </c>
      <c r="BM192" s="186" t="s">
        <v>966</v>
      </c>
    </row>
    <row r="193" spans="1:65" s="2" customFormat="1" ht="19.2" x14ac:dyDescent="0.2">
      <c r="A193" s="36"/>
      <c r="B193" s="37"/>
      <c r="C193" s="38"/>
      <c r="D193" s="188" t="s">
        <v>148</v>
      </c>
      <c r="E193" s="38"/>
      <c r="F193" s="189" t="s">
        <v>1244</v>
      </c>
      <c r="G193" s="38"/>
      <c r="H193" s="38"/>
      <c r="I193" s="190"/>
      <c r="J193" s="38"/>
      <c r="K193" s="38"/>
      <c r="L193" s="41"/>
      <c r="M193" s="191"/>
      <c r="N193" s="192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148</v>
      </c>
      <c r="AU193" s="19" t="s">
        <v>82</v>
      </c>
    </row>
    <row r="194" spans="1:65" s="2" customFormat="1" ht="33" customHeight="1" x14ac:dyDescent="0.2">
      <c r="A194" s="36"/>
      <c r="B194" s="37"/>
      <c r="C194" s="175" t="s">
        <v>584</v>
      </c>
      <c r="D194" s="175" t="s">
        <v>141</v>
      </c>
      <c r="E194" s="176" t="s">
        <v>1245</v>
      </c>
      <c r="F194" s="177" t="s">
        <v>1246</v>
      </c>
      <c r="G194" s="178" t="s">
        <v>144</v>
      </c>
      <c r="H194" s="179">
        <v>2</v>
      </c>
      <c r="I194" s="180">
        <v>780</v>
      </c>
      <c r="J194" s="181">
        <f>ROUND(I194*H194,2)</f>
        <v>1560</v>
      </c>
      <c r="K194" s="177" t="s">
        <v>19</v>
      </c>
      <c r="L194" s="41"/>
      <c r="M194" s="182" t="s">
        <v>19</v>
      </c>
      <c r="N194" s="183" t="s">
        <v>43</v>
      </c>
      <c r="O194" s="66"/>
      <c r="P194" s="184">
        <f>O194*H194</f>
        <v>0</v>
      </c>
      <c r="Q194" s="184">
        <v>0</v>
      </c>
      <c r="R194" s="184">
        <f>Q194*H194</f>
        <v>0</v>
      </c>
      <c r="S194" s="184">
        <v>0</v>
      </c>
      <c r="T194" s="185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86" t="s">
        <v>313</v>
      </c>
      <c r="AT194" s="186" t="s">
        <v>141</v>
      </c>
      <c r="AU194" s="186" t="s">
        <v>82</v>
      </c>
      <c r="AY194" s="19" t="s">
        <v>138</v>
      </c>
      <c r="BE194" s="187">
        <f>IF(N194="základní",J194,0)</f>
        <v>1560</v>
      </c>
      <c r="BF194" s="187">
        <f>IF(N194="snížená",J194,0)</f>
        <v>0</v>
      </c>
      <c r="BG194" s="187">
        <f>IF(N194="zákl. přenesená",J194,0)</f>
        <v>0</v>
      </c>
      <c r="BH194" s="187">
        <f>IF(N194="sníž. přenesená",J194,0)</f>
        <v>0</v>
      </c>
      <c r="BI194" s="187">
        <f>IF(N194="nulová",J194,0)</f>
        <v>0</v>
      </c>
      <c r="BJ194" s="19" t="s">
        <v>80</v>
      </c>
      <c r="BK194" s="187">
        <f>ROUND(I194*H194,2)</f>
        <v>1560</v>
      </c>
      <c r="BL194" s="19" t="s">
        <v>313</v>
      </c>
      <c r="BM194" s="186" t="s">
        <v>999</v>
      </c>
    </row>
    <row r="195" spans="1:65" s="2" customFormat="1" ht="28.8" x14ac:dyDescent="0.2">
      <c r="A195" s="36"/>
      <c r="B195" s="37"/>
      <c r="C195" s="38"/>
      <c r="D195" s="188" t="s">
        <v>148</v>
      </c>
      <c r="E195" s="38"/>
      <c r="F195" s="189" t="s">
        <v>1247</v>
      </c>
      <c r="G195" s="38"/>
      <c r="H195" s="38"/>
      <c r="I195" s="190"/>
      <c r="J195" s="38"/>
      <c r="K195" s="38"/>
      <c r="L195" s="41"/>
      <c r="M195" s="191"/>
      <c r="N195" s="192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9" t="s">
        <v>148</v>
      </c>
      <c r="AU195" s="19" t="s">
        <v>82</v>
      </c>
    </row>
    <row r="196" spans="1:65" s="2" customFormat="1" ht="16.5" customHeight="1" x14ac:dyDescent="0.2">
      <c r="A196" s="36"/>
      <c r="B196" s="37"/>
      <c r="C196" s="175" t="s">
        <v>590</v>
      </c>
      <c r="D196" s="175" t="s">
        <v>141</v>
      </c>
      <c r="E196" s="176" t="s">
        <v>1248</v>
      </c>
      <c r="F196" s="177" t="s">
        <v>1249</v>
      </c>
      <c r="G196" s="178" t="s">
        <v>144</v>
      </c>
      <c r="H196" s="179">
        <v>1</v>
      </c>
      <c r="I196" s="180">
        <v>630</v>
      </c>
      <c r="J196" s="181">
        <f>ROUND(I196*H196,2)</f>
        <v>630</v>
      </c>
      <c r="K196" s="177" t="s">
        <v>19</v>
      </c>
      <c r="L196" s="41"/>
      <c r="M196" s="182" t="s">
        <v>19</v>
      </c>
      <c r="N196" s="183" t="s">
        <v>43</v>
      </c>
      <c r="O196" s="66"/>
      <c r="P196" s="184">
        <f>O196*H196</f>
        <v>0</v>
      </c>
      <c r="Q196" s="184">
        <v>0</v>
      </c>
      <c r="R196" s="184">
        <f>Q196*H196</f>
        <v>0</v>
      </c>
      <c r="S196" s="184">
        <v>0</v>
      </c>
      <c r="T196" s="185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86" t="s">
        <v>313</v>
      </c>
      <c r="AT196" s="186" t="s">
        <v>141</v>
      </c>
      <c r="AU196" s="186" t="s">
        <v>82</v>
      </c>
      <c r="AY196" s="19" t="s">
        <v>138</v>
      </c>
      <c r="BE196" s="187">
        <f>IF(N196="základní",J196,0)</f>
        <v>630</v>
      </c>
      <c r="BF196" s="187">
        <f>IF(N196="snížená",J196,0)</f>
        <v>0</v>
      </c>
      <c r="BG196" s="187">
        <f>IF(N196="zákl. přenesená",J196,0)</f>
        <v>0</v>
      </c>
      <c r="BH196" s="187">
        <f>IF(N196="sníž. přenesená",J196,0)</f>
        <v>0</v>
      </c>
      <c r="BI196" s="187">
        <f>IF(N196="nulová",J196,0)</f>
        <v>0</v>
      </c>
      <c r="BJ196" s="19" t="s">
        <v>80</v>
      </c>
      <c r="BK196" s="187">
        <f>ROUND(I196*H196,2)</f>
        <v>630</v>
      </c>
      <c r="BL196" s="19" t="s">
        <v>313</v>
      </c>
      <c r="BM196" s="186" t="s">
        <v>1030</v>
      </c>
    </row>
    <row r="197" spans="1:65" s="2" customFormat="1" ht="19.2" x14ac:dyDescent="0.2">
      <c r="A197" s="36"/>
      <c r="B197" s="37"/>
      <c r="C197" s="38"/>
      <c r="D197" s="188" t="s">
        <v>148</v>
      </c>
      <c r="E197" s="38"/>
      <c r="F197" s="189" t="s">
        <v>1250</v>
      </c>
      <c r="G197" s="38"/>
      <c r="H197" s="38"/>
      <c r="I197" s="190"/>
      <c r="J197" s="38"/>
      <c r="K197" s="38"/>
      <c r="L197" s="41"/>
      <c r="M197" s="191"/>
      <c r="N197" s="192"/>
      <c r="O197" s="66"/>
      <c r="P197" s="66"/>
      <c r="Q197" s="66"/>
      <c r="R197" s="66"/>
      <c r="S197" s="66"/>
      <c r="T197" s="67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9" t="s">
        <v>148</v>
      </c>
      <c r="AU197" s="19" t="s">
        <v>82</v>
      </c>
    </row>
    <row r="198" spans="1:65" s="2" customFormat="1" ht="16.5" customHeight="1" x14ac:dyDescent="0.2">
      <c r="A198" s="36"/>
      <c r="B198" s="37"/>
      <c r="C198" s="175" t="s">
        <v>594</v>
      </c>
      <c r="D198" s="175" t="s">
        <v>141</v>
      </c>
      <c r="E198" s="176" t="s">
        <v>1251</v>
      </c>
      <c r="F198" s="177" t="s">
        <v>1252</v>
      </c>
      <c r="G198" s="178" t="s">
        <v>144</v>
      </c>
      <c r="H198" s="179">
        <v>12</v>
      </c>
      <c r="I198" s="180">
        <v>1100</v>
      </c>
      <c r="J198" s="181">
        <f>ROUND(I198*H198,2)</f>
        <v>13200</v>
      </c>
      <c r="K198" s="177" t="s">
        <v>19</v>
      </c>
      <c r="L198" s="41"/>
      <c r="M198" s="182" t="s">
        <v>19</v>
      </c>
      <c r="N198" s="183" t="s">
        <v>43</v>
      </c>
      <c r="O198" s="66"/>
      <c r="P198" s="184">
        <f>O198*H198</f>
        <v>0</v>
      </c>
      <c r="Q198" s="184">
        <v>0</v>
      </c>
      <c r="R198" s="184">
        <f>Q198*H198</f>
        <v>0</v>
      </c>
      <c r="S198" s="184">
        <v>0</v>
      </c>
      <c r="T198" s="185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86" t="s">
        <v>313</v>
      </c>
      <c r="AT198" s="186" t="s">
        <v>141</v>
      </c>
      <c r="AU198" s="186" t="s">
        <v>82</v>
      </c>
      <c r="AY198" s="19" t="s">
        <v>138</v>
      </c>
      <c r="BE198" s="187">
        <f>IF(N198="základní",J198,0)</f>
        <v>13200</v>
      </c>
      <c r="BF198" s="187">
        <f>IF(N198="snížená",J198,0)</f>
        <v>0</v>
      </c>
      <c r="BG198" s="187">
        <f>IF(N198="zákl. přenesená",J198,0)</f>
        <v>0</v>
      </c>
      <c r="BH198" s="187">
        <f>IF(N198="sníž. přenesená",J198,0)</f>
        <v>0</v>
      </c>
      <c r="BI198" s="187">
        <f>IF(N198="nulová",J198,0)</f>
        <v>0</v>
      </c>
      <c r="BJ198" s="19" t="s">
        <v>80</v>
      </c>
      <c r="BK198" s="187">
        <f>ROUND(I198*H198,2)</f>
        <v>13200</v>
      </c>
      <c r="BL198" s="19" t="s">
        <v>313</v>
      </c>
      <c r="BM198" s="186" t="s">
        <v>1042</v>
      </c>
    </row>
    <row r="199" spans="1:65" s="2" customFormat="1" x14ac:dyDescent="0.2">
      <c r="A199" s="36"/>
      <c r="B199" s="37"/>
      <c r="C199" s="38"/>
      <c r="D199" s="188" t="s">
        <v>148</v>
      </c>
      <c r="E199" s="38"/>
      <c r="F199" s="189" t="s">
        <v>1253</v>
      </c>
      <c r="G199" s="38"/>
      <c r="H199" s="38"/>
      <c r="I199" s="190"/>
      <c r="J199" s="38"/>
      <c r="K199" s="38"/>
      <c r="L199" s="41"/>
      <c r="M199" s="240"/>
      <c r="N199" s="241"/>
      <c r="O199" s="242"/>
      <c r="P199" s="242"/>
      <c r="Q199" s="242"/>
      <c r="R199" s="242"/>
      <c r="S199" s="242"/>
      <c r="T199" s="243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9" t="s">
        <v>148</v>
      </c>
      <c r="AU199" s="19" t="s">
        <v>82</v>
      </c>
    </row>
    <row r="200" spans="1:65" s="2" customFormat="1" ht="6.9" customHeight="1" x14ac:dyDescent="0.2">
      <c r="A200" s="36"/>
      <c r="B200" s="49"/>
      <c r="C200" s="50"/>
      <c r="D200" s="50"/>
      <c r="E200" s="50"/>
      <c r="F200" s="50"/>
      <c r="G200" s="50"/>
      <c r="H200" s="50"/>
      <c r="I200" s="50"/>
      <c r="J200" s="50"/>
      <c r="K200" s="50"/>
      <c r="L200" s="41"/>
      <c r="M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</row>
  </sheetData>
  <sheetProtection algorithmName="SHA-512" hashValue="TRY4rnyLnScd6f+lL/VL5WfwgX7lSNs+Rgd1eLlab6czbpvMbqfVHZ4Dao3V7wMz86RapoPKHD88+KDHeGJA6Q==" saltValue="O7rfElmIQGYYIcv7VfBVUPq1L0brv3nqwmoZQ54rOQy16aa6UgPH7xJtQGfi/X0RqiMn+oWlICYtvrMh+0+hvQ==" spinCount="100000" sheet="1" objects="1" scenarios="1" formatColumns="0" formatRows="0" autoFilter="0"/>
  <autoFilter ref="C82:K199" xr:uid="{00000000-0009-0000-0000-000002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277"/>
  <sheetViews>
    <sheetView showGridLines="0" topLeftCell="A75" workbookViewId="0">
      <selection activeCell="I250" sqref="I250"/>
    </sheetView>
  </sheetViews>
  <sheetFormatPr defaultRowHeight="10.199999999999999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 x14ac:dyDescent="0.2"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AT2" s="19" t="s">
        <v>88</v>
      </c>
    </row>
    <row r="3" spans="1:46" s="1" customFormat="1" ht="6.9" customHeight="1" x14ac:dyDescent="0.2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82</v>
      </c>
    </row>
    <row r="4" spans="1:46" s="1" customFormat="1" ht="24.9" customHeight="1" x14ac:dyDescent="0.2">
      <c r="B4" s="22"/>
      <c r="D4" s="105" t="s">
        <v>98</v>
      </c>
      <c r="L4" s="22"/>
      <c r="M4" s="106" t="s">
        <v>10</v>
      </c>
      <c r="AT4" s="19" t="s">
        <v>4</v>
      </c>
    </row>
    <row r="5" spans="1:46" s="1" customFormat="1" ht="6.9" customHeight="1" x14ac:dyDescent="0.2">
      <c r="B5" s="22"/>
      <c r="L5" s="22"/>
    </row>
    <row r="6" spans="1:46" s="1" customFormat="1" ht="12" customHeight="1" x14ac:dyDescent="0.2">
      <c r="B6" s="22"/>
      <c r="D6" s="107" t="s">
        <v>16</v>
      </c>
      <c r="L6" s="22"/>
    </row>
    <row r="7" spans="1:46" s="1" customFormat="1" ht="26.25" customHeight="1" x14ac:dyDescent="0.2">
      <c r="B7" s="22"/>
      <c r="E7" s="375" t="str">
        <f>'Rekapitulace stavby'!K6</f>
        <v>Stavební úpravy vnitřních prostor Polikliniky Vinohradská, č. p. 1513/176</v>
      </c>
      <c r="F7" s="376"/>
      <c r="G7" s="376"/>
      <c r="H7" s="376"/>
      <c r="L7" s="22"/>
    </row>
    <row r="8" spans="1:46" s="2" customFormat="1" ht="12" customHeight="1" x14ac:dyDescent="0.2">
      <c r="A8" s="36"/>
      <c r="B8" s="41"/>
      <c r="C8" s="36"/>
      <c r="D8" s="107" t="s">
        <v>99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 x14ac:dyDescent="0.2">
      <c r="A9" s="36"/>
      <c r="B9" s="41"/>
      <c r="C9" s="36"/>
      <c r="D9" s="36"/>
      <c r="E9" s="377" t="s">
        <v>1254</v>
      </c>
      <c r="F9" s="378"/>
      <c r="G9" s="378"/>
      <c r="H9" s="378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x14ac:dyDescent="0.2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 x14ac:dyDescent="0.2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 x14ac:dyDescent="0.2">
      <c r="A12" s="36"/>
      <c r="B12" s="41"/>
      <c r="C12" s="36"/>
      <c r="D12" s="107" t="s">
        <v>21</v>
      </c>
      <c r="E12" s="36"/>
      <c r="F12" s="109" t="s">
        <v>1255</v>
      </c>
      <c r="G12" s="36"/>
      <c r="H12" s="36"/>
      <c r="I12" s="107" t="s">
        <v>23</v>
      </c>
      <c r="J12" s="110">
        <f>'Rekapitulace stavby'!AN8</f>
        <v>45740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8" customHeight="1" x14ac:dyDescent="0.2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 x14ac:dyDescent="0.2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19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 x14ac:dyDescent="0.2">
      <c r="A15" s="36"/>
      <c r="B15" s="41"/>
      <c r="C15" s="36"/>
      <c r="D15" s="36"/>
      <c r="E15" s="109" t="s">
        <v>1082</v>
      </c>
      <c r="F15" s="36"/>
      <c r="G15" s="36"/>
      <c r="H15" s="36"/>
      <c r="I15" s="107" t="s">
        <v>28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" customHeight="1" x14ac:dyDescent="0.2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 x14ac:dyDescent="0.2">
      <c r="A17" s="36"/>
      <c r="B17" s="41"/>
      <c r="C17" s="36"/>
      <c r="D17" s="107" t="s">
        <v>29</v>
      </c>
      <c r="E17" s="36"/>
      <c r="F17" s="36"/>
      <c r="G17" s="36"/>
      <c r="H17" s="36"/>
      <c r="I17" s="107" t="s">
        <v>25</v>
      </c>
      <c r="J17" s="32" t="str">
        <f>'Rekapitulace stavby'!AN13</f>
        <v>073 95 680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 x14ac:dyDescent="0.2">
      <c r="A18" s="36"/>
      <c r="B18" s="41"/>
      <c r="C18" s="36"/>
      <c r="D18" s="36"/>
      <c r="E18" s="379" t="str">
        <f>'Rekapitulace stavby'!E14</f>
        <v>IWU, s.r.o.</v>
      </c>
      <c r="F18" s="380"/>
      <c r="G18" s="380"/>
      <c r="H18" s="380"/>
      <c r="I18" s="107" t="s">
        <v>28</v>
      </c>
      <c r="J18" s="32" t="str">
        <f>'Rekapitulace stavby'!AN14</f>
        <v>CZ07395680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" customHeight="1" x14ac:dyDescent="0.2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 x14ac:dyDescent="0.2">
      <c r="A20" s="36"/>
      <c r="B20" s="41"/>
      <c r="C20" s="36"/>
      <c r="D20" s="107" t="s">
        <v>30</v>
      </c>
      <c r="E20" s="36"/>
      <c r="F20" s="36"/>
      <c r="G20" s="36"/>
      <c r="H20" s="36"/>
      <c r="I20" s="107" t="s">
        <v>25</v>
      </c>
      <c r="J20" s="109" t="s">
        <v>19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 x14ac:dyDescent="0.2">
      <c r="A21" s="36"/>
      <c r="B21" s="41"/>
      <c r="C21" s="36"/>
      <c r="D21" s="36"/>
      <c r="E21" s="109" t="s">
        <v>1256</v>
      </c>
      <c r="F21" s="36"/>
      <c r="G21" s="36"/>
      <c r="H21" s="36"/>
      <c r="I21" s="107" t="s">
        <v>28</v>
      </c>
      <c r="J21" s="109" t="s">
        <v>19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" customHeight="1" x14ac:dyDescent="0.2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 x14ac:dyDescent="0.2">
      <c r="A23" s="36"/>
      <c r="B23" s="41"/>
      <c r="C23" s="36"/>
      <c r="D23" s="107" t="s">
        <v>34</v>
      </c>
      <c r="E23" s="36"/>
      <c r="F23" s="36"/>
      <c r="G23" s="36"/>
      <c r="H23" s="36"/>
      <c r="I23" s="107" t="s">
        <v>25</v>
      </c>
      <c r="J23" s="109" t="s">
        <v>35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 x14ac:dyDescent="0.2">
      <c r="A24" s="36"/>
      <c r="B24" s="41"/>
      <c r="C24" s="36"/>
      <c r="D24" s="36"/>
      <c r="E24" s="109" t="s">
        <v>1257</v>
      </c>
      <c r="F24" s="36"/>
      <c r="G24" s="36"/>
      <c r="H24" s="36"/>
      <c r="I24" s="107" t="s">
        <v>28</v>
      </c>
      <c r="J24" s="109" t="s">
        <v>19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" customHeight="1" x14ac:dyDescent="0.2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 x14ac:dyDescent="0.2">
      <c r="A26" s="36"/>
      <c r="B26" s="41"/>
      <c r="C26" s="36"/>
      <c r="D26" s="107" t="s">
        <v>36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214.5" customHeight="1" x14ac:dyDescent="0.2">
      <c r="A27" s="111"/>
      <c r="B27" s="112"/>
      <c r="C27" s="111"/>
      <c r="D27" s="111"/>
      <c r="E27" s="381" t="s">
        <v>1258</v>
      </c>
      <c r="F27" s="381"/>
      <c r="G27" s="381"/>
      <c r="H27" s="381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" customHeight="1" x14ac:dyDescent="0.2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" customHeight="1" x14ac:dyDescent="0.2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 x14ac:dyDescent="0.2">
      <c r="A30" s="36"/>
      <c r="B30" s="41"/>
      <c r="C30" s="36"/>
      <c r="D30" s="115" t="s">
        <v>38</v>
      </c>
      <c r="E30" s="36"/>
      <c r="F30" s="36"/>
      <c r="G30" s="36"/>
      <c r="H30" s="36"/>
      <c r="I30" s="36"/>
      <c r="J30" s="116">
        <f>ROUND(J90, 2)</f>
        <v>595188.01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 x14ac:dyDescent="0.2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" customHeight="1" x14ac:dyDescent="0.2">
      <c r="A32" s="36"/>
      <c r="B32" s="41"/>
      <c r="C32" s="36"/>
      <c r="D32" s="36"/>
      <c r="E32" s="36"/>
      <c r="F32" s="117" t="s">
        <v>40</v>
      </c>
      <c r="G32" s="36"/>
      <c r="H32" s="36"/>
      <c r="I32" s="117" t="s">
        <v>39</v>
      </c>
      <c r="J32" s="117" t="s">
        <v>41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" customHeight="1" x14ac:dyDescent="0.2">
      <c r="A33" s="36"/>
      <c r="B33" s="41"/>
      <c r="C33" s="36"/>
      <c r="D33" s="118" t="s">
        <v>42</v>
      </c>
      <c r="E33" s="107" t="s">
        <v>43</v>
      </c>
      <c r="F33" s="119">
        <f>ROUND((SUM(BE90:BE276)),  2)</f>
        <v>595188.01</v>
      </c>
      <c r="G33" s="36"/>
      <c r="H33" s="36"/>
      <c r="I33" s="120">
        <v>0.21</v>
      </c>
      <c r="J33" s="119">
        <f>ROUND(((SUM(BE90:BE276))*I33),  2)</f>
        <v>124989.48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 x14ac:dyDescent="0.2">
      <c r="A34" s="36"/>
      <c r="B34" s="41"/>
      <c r="C34" s="36"/>
      <c r="D34" s="36"/>
      <c r="E34" s="107" t="s">
        <v>44</v>
      </c>
      <c r="F34" s="119">
        <f>ROUND((SUM(BF90:BF276)),  2)</f>
        <v>0</v>
      </c>
      <c r="G34" s="36"/>
      <c r="H34" s="36"/>
      <c r="I34" s="120">
        <v>0.12</v>
      </c>
      <c r="J34" s="119">
        <f>ROUND(((SUM(BF90:BF276))*I34),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hidden="1" customHeight="1" x14ac:dyDescent="0.2">
      <c r="A35" s="36"/>
      <c r="B35" s="41"/>
      <c r="C35" s="36"/>
      <c r="D35" s="36"/>
      <c r="E35" s="107" t="s">
        <v>45</v>
      </c>
      <c r="F35" s="119">
        <f>ROUND((SUM(BG90:BG276)),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hidden="1" customHeight="1" x14ac:dyDescent="0.2">
      <c r="A36" s="36"/>
      <c r="B36" s="41"/>
      <c r="C36" s="36"/>
      <c r="D36" s="36"/>
      <c r="E36" s="107" t="s">
        <v>46</v>
      </c>
      <c r="F36" s="119">
        <f>ROUND((SUM(BH90:BH276)),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 x14ac:dyDescent="0.2">
      <c r="A37" s="36"/>
      <c r="B37" s="41"/>
      <c r="C37" s="36"/>
      <c r="D37" s="36"/>
      <c r="E37" s="107" t="s">
        <v>47</v>
      </c>
      <c r="F37" s="119">
        <f>ROUND((SUM(BI90:BI276)),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" customHeight="1" x14ac:dyDescent="0.2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 x14ac:dyDescent="0.2">
      <c r="A39" s="36"/>
      <c r="B39" s="41"/>
      <c r="C39" s="121"/>
      <c r="D39" s="122" t="s">
        <v>48</v>
      </c>
      <c r="E39" s="123"/>
      <c r="F39" s="123"/>
      <c r="G39" s="124" t="s">
        <v>49</v>
      </c>
      <c r="H39" s="125" t="s">
        <v>50</v>
      </c>
      <c r="I39" s="123"/>
      <c r="J39" s="126">
        <f>SUM(J30:J37)</f>
        <v>720177.49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" customHeight="1" x14ac:dyDescent="0.2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" customHeight="1" x14ac:dyDescent="0.2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" customHeight="1" x14ac:dyDescent="0.2">
      <c r="A45" s="36"/>
      <c r="B45" s="37"/>
      <c r="C45" s="25" t="s">
        <v>102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" customHeight="1" x14ac:dyDescent="0.2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 x14ac:dyDescent="0.2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26.25" customHeight="1" x14ac:dyDescent="0.2">
      <c r="A48" s="36"/>
      <c r="B48" s="37"/>
      <c r="C48" s="38"/>
      <c r="D48" s="38"/>
      <c r="E48" s="373" t="str">
        <f>E7</f>
        <v>Stavební úpravy vnitřních prostor Polikliniky Vinohradská, č. p. 1513/176</v>
      </c>
      <c r="F48" s="374"/>
      <c r="G48" s="374"/>
      <c r="H48" s="374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 x14ac:dyDescent="0.2">
      <c r="A49" s="36"/>
      <c r="B49" s="37"/>
      <c r="C49" s="31" t="s">
        <v>99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 x14ac:dyDescent="0.2">
      <c r="A50" s="36"/>
      <c r="B50" s="37"/>
      <c r="C50" s="38"/>
      <c r="D50" s="38"/>
      <c r="E50" s="356" t="str">
        <f>E9</f>
        <v>D.1.4.2 - Vytápění</v>
      </c>
      <c r="F50" s="372"/>
      <c r="G50" s="372"/>
      <c r="H50" s="372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" customHeight="1" x14ac:dyDescent="0.2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 x14ac:dyDescent="0.2">
      <c r="A52" s="36"/>
      <c r="B52" s="37"/>
      <c r="C52" s="31" t="s">
        <v>21</v>
      </c>
      <c r="D52" s="38"/>
      <c r="E52" s="38"/>
      <c r="F52" s="29" t="str">
        <f>F12</f>
        <v>Vinohradská 1513/176</v>
      </c>
      <c r="G52" s="38"/>
      <c r="H52" s="38"/>
      <c r="I52" s="31" t="s">
        <v>23</v>
      </c>
      <c r="J52" s="61">
        <f>IF(J12="","",J12)</f>
        <v>45740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" customHeight="1" x14ac:dyDescent="0.2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15" customHeight="1" x14ac:dyDescent="0.2">
      <c r="A54" s="36"/>
      <c r="B54" s="37"/>
      <c r="C54" s="31" t="s">
        <v>24</v>
      </c>
      <c r="D54" s="38"/>
      <c r="E54" s="38"/>
      <c r="F54" s="29" t="str">
        <f>E15</f>
        <v xml:space="preserve"> </v>
      </c>
      <c r="G54" s="38"/>
      <c r="H54" s="38"/>
      <c r="I54" s="31" t="s">
        <v>30</v>
      </c>
      <c r="J54" s="34" t="str">
        <f>E21</f>
        <v>Ing. Michal Rataj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15" customHeight="1" x14ac:dyDescent="0.2">
      <c r="A55" s="36"/>
      <c r="B55" s="37"/>
      <c r="C55" s="31" t="s">
        <v>29</v>
      </c>
      <c r="D55" s="38"/>
      <c r="E55" s="38"/>
      <c r="F55" s="29" t="str">
        <f>IF(E18="","",E18)</f>
        <v>IWU, s.r.o.</v>
      </c>
      <c r="G55" s="38"/>
      <c r="H55" s="38"/>
      <c r="I55" s="31" t="s">
        <v>34</v>
      </c>
      <c r="J55" s="34" t="str">
        <f>E24</f>
        <v>Studio A s.r.o.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 x14ac:dyDescent="0.2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 x14ac:dyDescent="0.2">
      <c r="A57" s="36"/>
      <c r="B57" s="37"/>
      <c r="C57" s="132" t="s">
        <v>103</v>
      </c>
      <c r="D57" s="133"/>
      <c r="E57" s="133"/>
      <c r="F57" s="133"/>
      <c r="G57" s="133"/>
      <c r="H57" s="133"/>
      <c r="I57" s="133"/>
      <c r="J57" s="134" t="s">
        <v>104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 x14ac:dyDescent="0.2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8" customHeight="1" x14ac:dyDescent="0.2">
      <c r="A59" s="36"/>
      <c r="B59" s="37"/>
      <c r="C59" s="135" t="s">
        <v>70</v>
      </c>
      <c r="D59" s="38"/>
      <c r="E59" s="38"/>
      <c r="F59" s="38"/>
      <c r="G59" s="38"/>
      <c r="H59" s="38"/>
      <c r="I59" s="38"/>
      <c r="J59" s="79">
        <f>J90</f>
        <v>595188.01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105</v>
      </c>
    </row>
    <row r="60" spans="1:47" s="9" customFormat="1" ht="24.9" customHeight="1" x14ac:dyDescent="0.2">
      <c r="B60" s="136"/>
      <c r="C60" s="137"/>
      <c r="D60" s="138" t="s">
        <v>106</v>
      </c>
      <c r="E60" s="139"/>
      <c r="F60" s="139"/>
      <c r="G60" s="139"/>
      <c r="H60" s="139"/>
      <c r="I60" s="139"/>
      <c r="J60" s="140">
        <f>J91</f>
        <v>21686.019999999997</v>
      </c>
      <c r="K60" s="137"/>
      <c r="L60" s="141"/>
    </row>
    <row r="61" spans="1:47" s="10" customFormat="1" ht="19.95" customHeight="1" x14ac:dyDescent="0.2">
      <c r="B61" s="142"/>
      <c r="C61" s="143"/>
      <c r="D61" s="144" t="s">
        <v>111</v>
      </c>
      <c r="E61" s="145"/>
      <c r="F61" s="145"/>
      <c r="G61" s="145"/>
      <c r="H61" s="145"/>
      <c r="I61" s="145"/>
      <c r="J61" s="146">
        <f>J92</f>
        <v>21686.019999999997</v>
      </c>
      <c r="K61" s="143"/>
      <c r="L61" s="147"/>
    </row>
    <row r="62" spans="1:47" s="9" customFormat="1" ht="24.9" customHeight="1" x14ac:dyDescent="0.2">
      <c r="B62" s="136"/>
      <c r="C62" s="137"/>
      <c r="D62" s="138" t="s">
        <v>113</v>
      </c>
      <c r="E62" s="139"/>
      <c r="F62" s="139"/>
      <c r="G62" s="139"/>
      <c r="H62" s="139"/>
      <c r="I62" s="139"/>
      <c r="J62" s="140">
        <f>J109</f>
        <v>505601.99</v>
      </c>
      <c r="K62" s="137"/>
      <c r="L62" s="141"/>
    </row>
    <row r="63" spans="1:47" s="10" customFormat="1" ht="19.95" customHeight="1" x14ac:dyDescent="0.2">
      <c r="B63" s="142"/>
      <c r="C63" s="143"/>
      <c r="D63" s="144" t="s">
        <v>1259</v>
      </c>
      <c r="E63" s="145"/>
      <c r="F63" s="145"/>
      <c r="G63" s="145"/>
      <c r="H63" s="145"/>
      <c r="I63" s="145"/>
      <c r="J63" s="146">
        <f>J110</f>
        <v>1280</v>
      </c>
      <c r="K63" s="143"/>
      <c r="L63" s="147"/>
    </row>
    <row r="64" spans="1:47" s="10" customFormat="1" ht="19.95" customHeight="1" x14ac:dyDescent="0.2">
      <c r="B64" s="142"/>
      <c r="C64" s="143"/>
      <c r="D64" s="144" t="s">
        <v>1260</v>
      </c>
      <c r="E64" s="145"/>
      <c r="F64" s="145"/>
      <c r="G64" s="145"/>
      <c r="H64" s="145"/>
      <c r="I64" s="145"/>
      <c r="J64" s="146">
        <f>J115</f>
        <v>215635.56</v>
      </c>
      <c r="K64" s="143"/>
      <c r="L64" s="147"/>
    </row>
    <row r="65" spans="1:31" s="10" customFormat="1" ht="19.95" customHeight="1" x14ac:dyDescent="0.2">
      <c r="B65" s="142"/>
      <c r="C65" s="143"/>
      <c r="D65" s="144" t="s">
        <v>1261</v>
      </c>
      <c r="E65" s="145"/>
      <c r="F65" s="145"/>
      <c r="G65" s="145"/>
      <c r="H65" s="145"/>
      <c r="I65" s="145"/>
      <c r="J65" s="146">
        <f>J155</f>
        <v>98414.48</v>
      </c>
      <c r="K65" s="143"/>
      <c r="L65" s="147"/>
    </row>
    <row r="66" spans="1:31" s="10" customFormat="1" ht="19.95" customHeight="1" x14ac:dyDescent="0.2">
      <c r="B66" s="142"/>
      <c r="C66" s="143"/>
      <c r="D66" s="144" t="s">
        <v>1262</v>
      </c>
      <c r="E66" s="145"/>
      <c r="F66" s="145"/>
      <c r="G66" s="145"/>
      <c r="H66" s="145"/>
      <c r="I66" s="145"/>
      <c r="J66" s="146">
        <f>J181</f>
        <v>166471.95000000001</v>
      </c>
      <c r="K66" s="143"/>
      <c r="L66" s="147"/>
    </row>
    <row r="67" spans="1:31" s="10" customFormat="1" ht="19.95" customHeight="1" x14ac:dyDescent="0.2">
      <c r="B67" s="142"/>
      <c r="C67" s="143"/>
      <c r="D67" s="144" t="s">
        <v>121</v>
      </c>
      <c r="E67" s="145"/>
      <c r="F67" s="145"/>
      <c r="G67" s="145"/>
      <c r="H67" s="145"/>
      <c r="I67" s="145"/>
      <c r="J67" s="146">
        <f>J248</f>
        <v>23800</v>
      </c>
      <c r="K67" s="143"/>
      <c r="L67" s="147"/>
    </row>
    <row r="68" spans="1:31" s="9" customFormat="1" ht="24.9" customHeight="1" x14ac:dyDescent="0.2">
      <c r="B68" s="136"/>
      <c r="C68" s="137"/>
      <c r="D68" s="138" t="s">
        <v>1263</v>
      </c>
      <c r="E68" s="139"/>
      <c r="F68" s="139"/>
      <c r="G68" s="139"/>
      <c r="H68" s="139"/>
      <c r="I68" s="139"/>
      <c r="J68" s="140">
        <f>J255</f>
        <v>16660</v>
      </c>
      <c r="K68" s="137"/>
      <c r="L68" s="141"/>
    </row>
    <row r="69" spans="1:31" s="10" customFormat="1" ht="19.95" customHeight="1" x14ac:dyDescent="0.2">
      <c r="B69" s="142"/>
      <c r="C69" s="143"/>
      <c r="D69" s="144" t="s">
        <v>1264</v>
      </c>
      <c r="E69" s="145"/>
      <c r="F69" s="145"/>
      <c r="G69" s="145"/>
      <c r="H69" s="145"/>
      <c r="I69" s="145"/>
      <c r="J69" s="146">
        <f>J256</f>
        <v>16660</v>
      </c>
      <c r="K69" s="143"/>
      <c r="L69" s="147"/>
    </row>
    <row r="70" spans="1:31" s="9" customFormat="1" ht="24.9" customHeight="1" x14ac:dyDescent="0.2">
      <c r="B70" s="136"/>
      <c r="C70" s="137"/>
      <c r="D70" s="138" t="s">
        <v>1265</v>
      </c>
      <c r="E70" s="139"/>
      <c r="F70" s="139"/>
      <c r="G70" s="139"/>
      <c r="H70" s="139"/>
      <c r="I70" s="139"/>
      <c r="J70" s="140">
        <f>J260</f>
        <v>51240</v>
      </c>
      <c r="K70" s="137"/>
      <c r="L70" s="141"/>
    </row>
    <row r="71" spans="1:31" s="2" customFormat="1" ht="21.75" customHeight="1" x14ac:dyDescent="0.2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6.9" customHeight="1" x14ac:dyDescent="0.2">
      <c r="A72" s="36"/>
      <c r="B72" s="49"/>
      <c r="C72" s="50"/>
      <c r="D72" s="50"/>
      <c r="E72" s="50"/>
      <c r="F72" s="50"/>
      <c r="G72" s="50"/>
      <c r="H72" s="50"/>
      <c r="I72" s="50"/>
      <c r="J72" s="50"/>
      <c r="K72" s="50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6" spans="1:31" s="2" customFormat="1" ht="6.9" customHeight="1" x14ac:dyDescent="0.2">
      <c r="A76" s="36"/>
      <c r="B76" s="51"/>
      <c r="C76" s="52"/>
      <c r="D76" s="52"/>
      <c r="E76" s="52"/>
      <c r="F76" s="52"/>
      <c r="G76" s="52"/>
      <c r="H76" s="52"/>
      <c r="I76" s="52"/>
      <c r="J76" s="52"/>
      <c r="K76" s="52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24.9" customHeight="1" x14ac:dyDescent="0.2">
      <c r="A77" s="36"/>
      <c r="B77" s="37"/>
      <c r="C77" s="25" t="s">
        <v>123</v>
      </c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" customHeight="1" x14ac:dyDescent="0.2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 x14ac:dyDescent="0.2">
      <c r="A79" s="36"/>
      <c r="B79" s="37"/>
      <c r="C79" s="31" t="s">
        <v>16</v>
      </c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26.25" customHeight="1" x14ac:dyDescent="0.2">
      <c r="A80" s="36"/>
      <c r="B80" s="37"/>
      <c r="C80" s="38"/>
      <c r="D80" s="38"/>
      <c r="E80" s="373" t="str">
        <f>E7</f>
        <v>Stavební úpravy vnitřních prostor Polikliniky Vinohradská, č. p. 1513/176</v>
      </c>
      <c r="F80" s="374"/>
      <c r="G80" s="374"/>
      <c r="H80" s="374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2" customHeight="1" x14ac:dyDescent="0.2">
      <c r="A81" s="36"/>
      <c r="B81" s="37"/>
      <c r="C81" s="31" t="s">
        <v>99</v>
      </c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6.5" customHeight="1" x14ac:dyDescent="0.2">
      <c r="A82" s="36"/>
      <c r="B82" s="37"/>
      <c r="C82" s="38"/>
      <c r="D82" s="38"/>
      <c r="E82" s="356" t="str">
        <f>E9</f>
        <v>D.1.4.2 - Vytápění</v>
      </c>
      <c r="F82" s="372"/>
      <c r="G82" s="372"/>
      <c r="H82" s="372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6.9" customHeight="1" x14ac:dyDescent="0.2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2" customHeight="1" x14ac:dyDescent="0.2">
      <c r="A84" s="36"/>
      <c r="B84" s="37"/>
      <c r="C84" s="31" t="s">
        <v>21</v>
      </c>
      <c r="D84" s="38"/>
      <c r="E84" s="38"/>
      <c r="F84" s="29" t="str">
        <f>F12</f>
        <v>Vinohradská 1513/176</v>
      </c>
      <c r="G84" s="38"/>
      <c r="H84" s="38"/>
      <c r="I84" s="31" t="s">
        <v>23</v>
      </c>
      <c r="J84" s="61">
        <f>IF(J12="","",J12)</f>
        <v>45740</v>
      </c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6.9" customHeight="1" x14ac:dyDescent="0.2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5.15" customHeight="1" x14ac:dyDescent="0.2">
      <c r="A86" s="36"/>
      <c r="B86" s="37"/>
      <c r="C86" s="31" t="s">
        <v>24</v>
      </c>
      <c r="D86" s="38"/>
      <c r="E86" s="38"/>
      <c r="F86" s="29" t="str">
        <f>E15</f>
        <v xml:space="preserve"> </v>
      </c>
      <c r="G86" s="38"/>
      <c r="H86" s="38"/>
      <c r="I86" s="31" t="s">
        <v>30</v>
      </c>
      <c r="J86" s="34" t="str">
        <f>E21</f>
        <v>Ing. Michal Rataj</v>
      </c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5.15" customHeight="1" x14ac:dyDescent="0.2">
      <c r="A87" s="36"/>
      <c r="B87" s="37"/>
      <c r="C87" s="31" t="s">
        <v>29</v>
      </c>
      <c r="D87" s="38"/>
      <c r="E87" s="38"/>
      <c r="F87" s="29" t="str">
        <f>IF(E18="","",E18)</f>
        <v>IWU, s.r.o.</v>
      </c>
      <c r="G87" s="38"/>
      <c r="H87" s="38"/>
      <c r="I87" s="31" t="s">
        <v>34</v>
      </c>
      <c r="J87" s="34" t="str">
        <f>E24</f>
        <v>Studio A s.r.o.</v>
      </c>
      <c r="K87" s="38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10.35" customHeight="1" x14ac:dyDescent="0.2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11" customFormat="1" ht="29.25" customHeight="1" x14ac:dyDescent="0.2">
      <c r="A89" s="148"/>
      <c r="B89" s="149"/>
      <c r="C89" s="150" t="s">
        <v>124</v>
      </c>
      <c r="D89" s="151" t="s">
        <v>57</v>
      </c>
      <c r="E89" s="151" t="s">
        <v>53</v>
      </c>
      <c r="F89" s="151" t="s">
        <v>54</v>
      </c>
      <c r="G89" s="151" t="s">
        <v>125</v>
      </c>
      <c r="H89" s="151" t="s">
        <v>126</v>
      </c>
      <c r="I89" s="151" t="s">
        <v>127</v>
      </c>
      <c r="J89" s="151" t="s">
        <v>104</v>
      </c>
      <c r="K89" s="152" t="s">
        <v>128</v>
      </c>
      <c r="L89" s="153"/>
      <c r="M89" s="70" t="s">
        <v>19</v>
      </c>
      <c r="N89" s="71" t="s">
        <v>42</v>
      </c>
      <c r="O89" s="71" t="s">
        <v>129</v>
      </c>
      <c r="P89" s="71" t="s">
        <v>130</v>
      </c>
      <c r="Q89" s="71" t="s">
        <v>131</v>
      </c>
      <c r="R89" s="71" t="s">
        <v>132</v>
      </c>
      <c r="S89" s="71" t="s">
        <v>133</v>
      </c>
      <c r="T89" s="72" t="s">
        <v>134</v>
      </c>
      <c r="U89" s="148"/>
      <c r="V89" s="148"/>
      <c r="W89" s="148"/>
      <c r="X89" s="148"/>
      <c r="Y89" s="148"/>
      <c r="Z89" s="148"/>
      <c r="AA89" s="148"/>
      <c r="AB89" s="148"/>
      <c r="AC89" s="148"/>
      <c r="AD89" s="148"/>
      <c r="AE89" s="148"/>
    </row>
    <row r="90" spans="1:65" s="2" customFormat="1" ht="22.8" customHeight="1" x14ac:dyDescent="0.3">
      <c r="A90" s="36"/>
      <c r="B90" s="37"/>
      <c r="C90" s="77" t="s">
        <v>135</v>
      </c>
      <c r="D90" s="38"/>
      <c r="E90" s="38"/>
      <c r="F90" s="38"/>
      <c r="G90" s="38"/>
      <c r="H90" s="38"/>
      <c r="I90" s="38"/>
      <c r="J90" s="154">
        <f>BK90</f>
        <v>595188.01</v>
      </c>
      <c r="K90" s="38"/>
      <c r="L90" s="41"/>
      <c r="M90" s="73"/>
      <c r="N90" s="155"/>
      <c r="O90" s="74"/>
      <c r="P90" s="156">
        <f>P91+P109+P255+P260</f>
        <v>0</v>
      </c>
      <c r="Q90" s="74"/>
      <c r="R90" s="156">
        <f>R91+R109+R255+R260</f>
        <v>1.35141</v>
      </c>
      <c r="S90" s="74"/>
      <c r="T90" s="157">
        <f>T91+T109+T255+T260</f>
        <v>4.5863500000000004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9" t="s">
        <v>71</v>
      </c>
      <c r="AU90" s="19" t="s">
        <v>105</v>
      </c>
      <c r="BK90" s="158">
        <f>BK91+BK109+BK255+BK260</f>
        <v>595188.01</v>
      </c>
    </row>
    <row r="91" spans="1:65" s="12" customFormat="1" ht="25.95" customHeight="1" x14ac:dyDescent="0.25">
      <c r="B91" s="159"/>
      <c r="C91" s="160"/>
      <c r="D91" s="161" t="s">
        <v>71</v>
      </c>
      <c r="E91" s="162" t="s">
        <v>136</v>
      </c>
      <c r="F91" s="162" t="s">
        <v>137</v>
      </c>
      <c r="G91" s="160"/>
      <c r="H91" s="160"/>
      <c r="I91" s="163"/>
      <c r="J91" s="164">
        <f>BK91</f>
        <v>21686.019999999997</v>
      </c>
      <c r="K91" s="160"/>
      <c r="L91" s="165"/>
      <c r="M91" s="166"/>
      <c r="N91" s="167"/>
      <c r="O91" s="167"/>
      <c r="P91" s="168">
        <f>P92</f>
        <v>0</v>
      </c>
      <c r="Q91" s="167"/>
      <c r="R91" s="168">
        <f>R92</f>
        <v>0</v>
      </c>
      <c r="S91" s="167"/>
      <c r="T91" s="169">
        <f>T92</f>
        <v>0</v>
      </c>
      <c r="AR91" s="170" t="s">
        <v>80</v>
      </c>
      <c r="AT91" s="171" t="s">
        <v>71</v>
      </c>
      <c r="AU91" s="171" t="s">
        <v>72</v>
      </c>
      <c r="AY91" s="170" t="s">
        <v>138</v>
      </c>
      <c r="BK91" s="172">
        <f>BK92</f>
        <v>21686.019999999997</v>
      </c>
    </row>
    <row r="92" spans="1:65" s="12" customFormat="1" ht="22.8" customHeight="1" x14ac:dyDescent="0.25">
      <c r="B92" s="159"/>
      <c r="C92" s="160"/>
      <c r="D92" s="161" t="s">
        <v>71</v>
      </c>
      <c r="E92" s="173" t="s">
        <v>367</v>
      </c>
      <c r="F92" s="173" t="s">
        <v>368</v>
      </c>
      <c r="G92" s="160"/>
      <c r="H92" s="160"/>
      <c r="I92" s="163"/>
      <c r="J92" s="174">
        <f>BK92</f>
        <v>21686.019999999997</v>
      </c>
      <c r="K92" s="160"/>
      <c r="L92" s="165"/>
      <c r="M92" s="166"/>
      <c r="N92" s="167"/>
      <c r="O92" s="167"/>
      <c r="P92" s="168">
        <f>SUM(P93:P108)</f>
        <v>0</v>
      </c>
      <c r="Q92" s="167"/>
      <c r="R92" s="168">
        <f>SUM(R93:R108)</f>
        <v>0</v>
      </c>
      <c r="S92" s="167"/>
      <c r="T92" s="169">
        <f>SUM(T93:T108)</f>
        <v>0</v>
      </c>
      <c r="AR92" s="170" t="s">
        <v>80</v>
      </c>
      <c r="AT92" s="171" t="s">
        <v>71</v>
      </c>
      <c r="AU92" s="171" t="s">
        <v>80</v>
      </c>
      <c r="AY92" s="170" t="s">
        <v>138</v>
      </c>
      <c r="BK92" s="172">
        <f>SUM(BK93:BK108)</f>
        <v>21686.019999999997</v>
      </c>
    </row>
    <row r="93" spans="1:65" s="2" customFormat="1" ht="24.15" customHeight="1" x14ac:dyDescent="0.2">
      <c r="A93" s="36"/>
      <c r="B93" s="37"/>
      <c r="C93" s="175" t="s">
        <v>80</v>
      </c>
      <c r="D93" s="175" t="s">
        <v>141</v>
      </c>
      <c r="E93" s="176" t="s">
        <v>370</v>
      </c>
      <c r="F93" s="177" t="s">
        <v>371</v>
      </c>
      <c r="G93" s="178" t="s">
        <v>372</v>
      </c>
      <c r="H93" s="179">
        <v>4.5860000000000003</v>
      </c>
      <c r="I93" s="180">
        <v>2180</v>
      </c>
      <c r="J93" s="181">
        <f>ROUND(I93*H93,2)</f>
        <v>9997.48</v>
      </c>
      <c r="K93" s="177" t="s">
        <v>145</v>
      </c>
      <c r="L93" s="41"/>
      <c r="M93" s="182" t="s">
        <v>19</v>
      </c>
      <c r="N93" s="183" t="s">
        <v>43</v>
      </c>
      <c r="O93" s="66"/>
      <c r="P93" s="184">
        <f>O93*H93</f>
        <v>0</v>
      </c>
      <c r="Q93" s="184">
        <v>0</v>
      </c>
      <c r="R93" s="184">
        <f>Q93*H93</f>
        <v>0</v>
      </c>
      <c r="S93" s="184">
        <v>0</v>
      </c>
      <c r="T93" s="185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6" t="s">
        <v>146</v>
      </c>
      <c r="AT93" s="186" t="s">
        <v>141</v>
      </c>
      <c r="AU93" s="186" t="s">
        <v>82</v>
      </c>
      <c r="AY93" s="19" t="s">
        <v>138</v>
      </c>
      <c r="BE93" s="187">
        <f>IF(N93="základní",J93,0)</f>
        <v>9997.48</v>
      </c>
      <c r="BF93" s="187">
        <f>IF(N93="snížená",J93,0)</f>
        <v>0</v>
      </c>
      <c r="BG93" s="187">
        <f>IF(N93="zákl. přenesená",J93,0)</f>
        <v>0</v>
      </c>
      <c r="BH93" s="187">
        <f>IF(N93="sníž. přenesená",J93,0)</f>
        <v>0</v>
      </c>
      <c r="BI93" s="187">
        <f>IF(N93="nulová",J93,0)</f>
        <v>0</v>
      </c>
      <c r="BJ93" s="19" t="s">
        <v>80</v>
      </c>
      <c r="BK93" s="187">
        <f>ROUND(I93*H93,2)</f>
        <v>9997.48</v>
      </c>
      <c r="BL93" s="19" t="s">
        <v>146</v>
      </c>
      <c r="BM93" s="186" t="s">
        <v>1266</v>
      </c>
    </row>
    <row r="94" spans="1:65" s="2" customFormat="1" ht="28.8" x14ac:dyDescent="0.2">
      <c r="A94" s="36"/>
      <c r="B94" s="37"/>
      <c r="C94" s="38"/>
      <c r="D94" s="188" t="s">
        <v>148</v>
      </c>
      <c r="E94" s="38"/>
      <c r="F94" s="189" t="s">
        <v>374</v>
      </c>
      <c r="G94" s="38"/>
      <c r="H94" s="38"/>
      <c r="I94" s="190"/>
      <c r="J94" s="38"/>
      <c r="K94" s="38"/>
      <c r="L94" s="41"/>
      <c r="M94" s="191"/>
      <c r="N94" s="192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148</v>
      </c>
      <c r="AU94" s="19" t="s">
        <v>82</v>
      </c>
    </row>
    <row r="95" spans="1:65" s="2" customFormat="1" x14ac:dyDescent="0.2">
      <c r="A95" s="36"/>
      <c r="B95" s="37"/>
      <c r="C95" s="38"/>
      <c r="D95" s="193" t="s">
        <v>150</v>
      </c>
      <c r="E95" s="38"/>
      <c r="F95" s="194" t="s">
        <v>375</v>
      </c>
      <c r="G95" s="38"/>
      <c r="H95" s="38"/>
      <c r="I95" s="190"/>
      <c r="J95" s="38"/>
      <c r="K95" s="38"/>
      <c r="L95" s="41"/>
      <c r="M95" s="191"/>
      <c r="N95" s="192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150</v>
      </c>
      <c r="AU95" s="19" t="s">
        <v>82</v>
      </c>
    </row>
    <row r="96" spans="1:65" s="2" customFormat="1" ht="24.15" customHeight="1" x14ac:dyDescent="0.2">
      <c r="A96" s="36"/>
      <c r="B96" s="37"/>
      <c r="C96" s="175" t="s">
        <v>82</v>
      </c>
      <c r="D96" s="175" t="s">
        <v>141</v>
      </c>
      <c r="E96" s="176" t="s">
        <v>377</v>
      </c>
      <c r="F96" s="177" t="s">
        <v>378</v>
      </c>
      <c r="G96" s="178" t="s">
        <v>372</v>
      </c>
      <c r="H96" s="179">
        <v>4.5860000000000003</v>
      </c>
      <c r="I96" s="180">
        <v>295</v>
      </c>
      <c r="J96" s="181">
        <f>ROUND(I96*H96,2)</f>
        <v>1352.87</v>
      </c>
      <c r="K96" s="177" t="s">
        <v>145</v>
      </c>
      <c r="L96" s="41"/>
      <c r="M96" s="182" t="s">
        <v>19</v>
      </c>
      <c r="N96" s="183" t="s">
        <v>43</v>
      </c>
      <c r="O96" s="66"/>
      <c r="P96" s="184">
        <f>O96*H96</f>
        <v>0</v>
      </c>
      <c r="Q96" s="184">
        <v>0</v>
      </c>
      <c r="R96" s="184">
        <f>Q96*H96</f>
        <v>0</v>
      </c>
      <c r="S96" s="184">
        <v>0</v>
      </c>
      <c r="T96" s="185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6" t="s">
        <v>146</v>
      </c>
      <c r="AT96" s="186" t="s">
        <v>141</v>
      </c>
      <c r="AU96" s="186" t="s">
        <v>82</v>
      </c>
      <c r="AY96" s="19" t="s">
        <v>138</v>
      </c>
      <c r="BE96" s="187">
        <f>IF(N96="základní",J96,0)</f>
        <v>1352.87</v>
      </c>
      <c r="BF96" s="187">
        <f>IF(N96="snížená",J96,0)</f>
        <v>0</v>
      </c>
      <c r="BG96" s="187">
        <f>IF(N96="zákl. přenesená",J96,0)</f>
        <v>0</v>
      </c>
      <c r="BH96" s="187">
        <f>IF(N96="sníž. přenesená",J96,0)</f>
        <v>0</v>
      </c>
      <c r="BI96" s="187">
        <f>IF(N96="nulová",J96,0)</f>
        <v>0</v>
      </c>
      <c r="BJ96" s="19" t="s">
        <v>80</v>
      </c>
      <c r="BK96" s="187">
        <f>ROUND(I96*H96,2)</f>
        <v>1352.87</v>
      </c>
      <c r="BL96" s="19" t="s">
        <v>146</v>
      </c>
      <c r="BM96" s="186" t="s">
        <v>1267</v>
      </c>
    </row>
    <row r="97" spans="1:65" s="2" customFormat="1" ht="19.2" x14ac:dyDescent="0.2">
      <c r="A97" s="36"/>
      <c r="B97" s="37"/>
      <c r="C97" s="38"/>
      <c r="D97" s="188" t="s">
        <v>148</v>
      </c>
      <c r="E97" s="38"/>
      <c r="F97" s="189" t="s">
        <v>380</v>
      </c>
      <c r="G97" s="38"/>
      <c r="H97" s="38"/>
      <c r="I97" s="190"/>
      <c r="J97" s="38"/>
      <c r="K97" s="38"/>
      <c r="L97" s="41"/>
      <c r="M97" s="191"/>
      <c r="N97" s="192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148</v>
      </c>
      <c r="AU97" s="19" t="s">
        <v>82</v>
      </c>
    </row>
    <row r="98" spans="1:65" s="2" customFormat="1" x14ac:dyDescent="0.2">
      <c r="A98" s="36"/>
      <c r="B98" s="37"/>
      <c r="C98" s="38"/>
      <c r="D98" s="193" t="s">
        <v>150</v>
      </c>
      <c r="E98" s="38"/>
      <c r="F98" s="194" t="s">
        <v>381</v>
      </c>
      <c r="G98" s="38"/>
      <c r="H98" s="38"/>
      <c r="I98" s="190"/>
      <c r="J98" s="38"/>
      <c r="K98" s="38"/>
      <c r="L98" s="41"/>
      <c r="M98" s="191"/>
      <c r="N98" s="192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150</v>
      </c>
      <c r="AU98" s="19" t="s">
        <v>82</v>
      </c>
    </row>
    <row r="99" spans="1:65" s="2" customFormat="1" ht="24.15" customHeight="1" x14ac:dyDescent="0.2">
      <c r="A99" s="36"/>
      <c r="B99" s="37"/>
      <c r="C99" s="175" t="s">
        <v>139</v>
      </c>
      <c r="D99" s="175" t="s">
        <v>141</v>
      </c>
      <c r="E99" s="176" t="s">
        <v>383</v>
      </c>
      <c r="F99" s="177" t="s">
        <v>384</v>
      </c>
      <c r="G99" s="178" t="s">
        <v>372</v>
      </c>
      <c r="H99" s="179">
        <v>45.86</v>
      </c>
      <c r="I99" s="180">
        <v>13</v>
      </c>
      <c r="J99" s="181">
        <f>ROUND(I99*H99,2)</f>
        <v>596.17999999999995</v>
      </c>
      <c r="K99" s="177" t="s">
        <v>145</v>
      </c>
      <c r="L99" s="41"/>
      <c r="M99" s="182" t="s">
        <v>19</v>
      </c>
      <c r="N99" s="183" t="s">
        <v>43</v>
      </c>
      <c r="O99" s="66"/>
      <c r="P99" s="184">
        <f>O99*H99</f>
        <v>0</v>
      </c>
      <c r="Q99" s="184">
        <v>0</v>
      </c>
      <c r="R99" s="184">
        <f>Q99*H99</f>
        <v>0</v>
      </c>
      <c r="S99" s="184">
        <v>0</v>
      </c>
      <c r="T99" s="185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86" t="s">
        <v>146</v>
      </c>
      <c r="AT99" s="186" t="s">
        <v>141</v>
      </c>
      <c r="AU99" s="186" t="s">
        <v>82</v>
      </c>
      <c r="AY99" s="19" t="s">
        <v>138</v>
      </c>
      <c r="BE99" s="187">
        <f>IF(N99="základní",J99,0)</f>
        <v>596.17999999999995</v>
      </c>
      <c r="BF99" s="187">
        <f>IF(N99="snížená",J99,0)</f>
        <v>0</v>
      </c>
      <c r="BG99" s="187">
        <f>IF(N99="zákl. přenesená",J99,0)</f>
        <v>0</v>
      </c>
      <c r="BH99" s="187">
        <f>IF(N99="sníž. přenesená",J99,0)</f>
        <v>0</v>
      </c>
      <c r="BI99" s="187">
        <f>IF(N99="nulová",J99,0)</f>
        <v>0</v>
      </c>
      <c r="BJ99" s="19" t="s">
        <v>80</v>
      </c>
      <c r="BK99" s="187">
        <f>ROUND(I99*H99,2)</f>
        <v>596.17999999999995</v>
      </c>
      <c r="BL99" s="19" t="s">
        <v>146</v>
      </c>
      <c r="BM99" s="186" t="s">
        <v>1268</v>
      </c>
    </row>
    <row r="100" spans="1:65" s="2" customFormat="1" ht="28.8" x14ac:dyDescent="0.2">
      <c r="A100" s="36"/>
      <c r="B100" s="37"/>
      <c r="C100" s="38"/>
      <c r="D100" s="188" t="s">
        <v>148</v>
      </c>
      <c r="E100" s="38"/>
      <c r="F100" s="189" t="s">
        <v>386</v>
      </c>
      <c r="G100" s="38"/>
      <c r="H100" s="38"/>
      <c r="I100" s="190"/>
      <c r="J100" s="38"/>
      <c r="K100" s="38"/>
      <c r="L100" s="41"/>
      <c r="M100" s="191"/>
      <c r="N100" s="192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148</v>
      </c>
      <c r="AU100" s="19" t="s">
        <v>82</v>
      </c>
    </row>
    <row r="101" spans="1:65" s="2" customFormat="1" x14ac:dyDescent="0.2">
      <c r="A101" s="36"/>
      <c r="B101" s="37"/>
      <c r="C101" s="38"/>
      <c r="D101" s="193" t="s">
        <v>150</v>
      </c>
      <c r="E101" s="38"/>
      <c r="F101" s="194" t="s">
        <v>387</v>
      </c>
      <c r="G101" s="38"/>
      <c r="H101" s="38"/>
      <c r="I101" s="190"/>
      <c r="J101" s="38"/>
      <c r="K101" s="38"/>
      <c r="L101" s="41"/>
      <c r="M101" s="191"/>
      <c r="N101" s="192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150</v>
      </c>
      <c r="AU101" s="19" t="s">
        <v>82</v>
      </c>
    </row>
    <row r="102" spans="1:65" s="14" customFormat="1" x14ac:dyDescent="0.2">
      <c r="B102" s="205"/>
      <c r="C102" s="206"/>
      <c r="D102" s="188" t="s">
        <v>158</v>
      </c>
      <c r="E102" s="207" t="s">
        <v>19</v>
      </c>
      <c r="F102" s="208" t="s">
        <v>1269</v>
      </c>
      <c r="G102" s="206"/>
      <c r="H102" s="209">
        <v>45.86</v>
      </c>
      <c r="I102" s="210"/>
      <c r="J102" s="206"/>
      <c r="K102" s="206"/>
      <c r="L102" s="211"/>
      <c r="M102" s="212"/>
      <c r="N102" s="213"/>
      <c r="O102" s="213"/>
      <c r="P102" s="213"/>
      <c r="Q102" s="213"/>
      <c r="R102" s="213"/>
      <c r="S102" s="213"/>
      <c r="T102" s="214"/>
      <c r="AT102" s="215" t="s">
        <v>158</v>
      </c>
      <c r="AU102" s="215" t="s">
        <v>82</v>
      </c>
      <c r="AV102" s="14" t="s">
        <v>82</v>
      </c>
      <c r="AW102" s="14" t="s">
        <v>33</v>
      </c>
      <c r="AX102" s="14" t="s">
        <v>80</v>
      </c>
      <c r="AY102" s="215" t="s">
        <v>138</v>
      </c>
    </row>
    <row r="103" spans="1:65" s="2" customFormat="1" ht="33" customHeight="1" x14ac:dyDescent="0.2">
      <c r="A103" s="36"/>
      <c r="B103" s="37"/>
      <c r="C103" s="175" t="s">
        <v>146</v>
      </c>
      <c r="D103" s="175" t="s">
        <v>141</v>
      </c>
      <c r="E103" s="176" t="s">
        <v>396</v>
      </c>
      <c r="F103" s="177" t="s">
        <v>397</v>
      </c>
      <c r="G103" s="178" t="s">
        <v>372</v>
      </c>
      <c r="H103" s="179">
        <v>4.4160000000000004</v>
      </c>
      <c r="I103" s="180">
        <v>2020</v>
      </c>
      <c r="J103" s="181">
        <f>ROUND(I103*H103,2)</f>
        <v>8920.32</v>
      </c>
      <c r="K103" s="177" t="s">
        <v>145</v>
      </c>
      <c r="L103" s="41"/>
      <c r="M103" s="182" t="s">
        <v>19</v>
      </c>
      <c r="N103" s="183" t="s">
        <v>43</v>
      </c>
      <c r="O103" s="66"/>
      <c r="P103" s="184">
        <f>O103*H103</f>
        <v>0</v>
      </c>
      <c r="Q103" s="184">
        <v>0</v>
      </c>
      <c r="R103" s="184">
        <f>Q103*H103</f>
        <v>0</v>
      </c>
      <c r="S103" s="184">
        <v>0</v>
      </c>
      <c r="T103" s="185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6" t="s">
        <v>146</v>
      </c>
      <c r="AT103" s="186" t="s">
        <v>141</v>
      </c>
      <c r="AU103" s="186" t="s">
        <v>82</v>
      </c>
      <c r="AY103" s="19" t="s">
        <v>138</v>
      </c>
      <c r="BE103" s="187">
        <f>IF(N103="základní",J103,0)</f>
        <v>8920.32</v>
      </c>
      <c r="BF103" s="187">
        <f>IF(N103="snížená",J103,0)</f>
        <v>0</v>
      </c>
      <c r="BG103" s="187">
        <f>IF(N103="zákl. přenesená",J103,0)</f>
        <v>0</v>
      </c>
      <c r="BH103" s="187">
        <f>IF(N103="sníž. přenesená",J103,0)</f>
        <v>0</v>
      </c>
      <c r="BI103" s="187">
        <f>IF(N103="nulová",J103,0)</f>
        <v>0</v>
      </c>
      <c r="BJ103" s="19" t="s">
        <v>80</v>
      </c>
      <c r="BK103" s="187">
        <f>ROUND(I103*H103,2)</f>
        <v>8920.32</v>
      </c>
      <c r="BL103" s="19" t="s">
        <v>146</v>
      </c>
      <c r="BM103" s="186" t="s">
        <v>1270</v>
      </c>
    </row>
    <row r="104" spans="1:65" s="2" customFormat="1" ht="28.8" x14ac:dyDescent="0.2">
      <c r="A104" s="36"/>
      <c r="B104" s="37"/>
      <c r="C104" s="38"/>
      <c r="D104" s="188" t="s">
        <v>148</v>
      </c>
      <c r="E104" s="38"/>
      <c r="F104" s="189" t="s">
        <v>399</v>
      </c>
      <c r="G104" s="38"/>
      <c r="H104" s="38"/>
      <c r="I104" s="190"/>
      <c r="J104" s="38"/>
      <c r="K104" s="38"/>
      <c r="L104" s="41"/>
      <c r="M104" s="191"/>
      <c r="N104" s="192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148</v>
      </c>
      <c r="AU104" s="19" t="s">
        <v>82</v>
      </c>
    </row>
    <row r="105" spans="1:65" s="2" customFormat="1" x14ac:dyDescent="0.2">
      <c r="A105" s="36"/>
      <c r="B105" s="37"/>
      <c r="C105" s="38"/>
      <c r="D105" s="193" t="s">
        <v>150</v>
      </c>
      <c r="E105" s="38"/>
      <c r="F105" s="194" t="s">
        <v>400</v>
      </c>
      <c r="G105" s="38"/>
      <c r="H105" s="38"/>
      <c r="I105" s="190"/>
      <c r="J105" s="38"/>
      <c r="K105" s="38"/>
      <c r="L105" s="41"/>
      <c r="M105" s="191"/>
      <c r="N105" s="192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150</v>
      </c>
      <c r="AU105" s="19" t="s">
        <v>82</v>
      </c>
    </row>
    <row r="106" spans="1:65" s="2" customFormat="1" ht="33" customHeight="1" x14ac:dyDescent="0.2">
      <c r="A106" s="36"/>
      <c r="B106" s="37"/>
      <c r="C106" s="175" t="s">
        <v>178</v>
      </c>
      <c r="D106" s="175" t="s">
        <v>141</v>
      </c>
      <c r="E106" s="176" t="s">
        <v>1271</v>
      </c>
      <c r="F106" s="177" t="s">
        <v>1272</v>
      </c>
      <c r="G106" s="178" t="s">
        <v>372</v>
      </c>
      <c r="H106" s="179">
        <v>0.17</v>
      </c>
      <c r="I106" s="180">
        <v>4818.657240335001</v>
      </c>
      <c r="J106" s="181">
        <f>ROUND(I106*H106,2)</f>
        <v>819.17</v>
      </c>
      <c r="K106" s="177" t="s">
        <v>145</v>
      </c>
      <c r="L106" s="41"/>
      <c r="M106" s="182" t="s">
        <v>19</v>
      </c>
      <c r="N106" s="183" t="s">
        <v>43</v>
      </c>
      <c r="O106" s="66"/>
      <c r="P106" s="184">
        <f>O106*H106</f>
        <v>0</v>
      </c>
      <c r="Q106" s="184">
        <v>0</v>
      </c>
      <c r="R106" s="184">
        <f>Q106*H106</f>
        <v>0</v>
      </c>
      <c r="S106" s="184">
        <v>0</v>
      </c>
      <c r="T106" s="185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6" t="s">
        <v>146</v>
      </c>
      <c r="AT106" s="186" t="s">
        <v>141</v>
      </c>
      <c r="AU106" s="186" t="s">
        <v>82</v>
      </c>
      <c r="AY106" s="19" t="s">
        <v>138</v>
      </c>
      <c r="BE106" s="187">
        <f>IF(N106="základní",J106,0)</f>
        <v>819.17</v>
      </c>
      <c r="BF106" s="187">
        <f>IF(N106="snížená",J106,0)</f>
        <v>0</v>
      </c>
      <c r="BG106" s="187">
        <f>IF(N106="zákl. přenesená",J106,0)</f>
        <v>0</v>
      </c>
      <c r="BH106" s="187">
        <f>IF(N106="sníž. přenesená",J106,0)</f>
        <v>0</v>
      </c>
      <c r="BI106" s="187">
        <f>IF(N106="nulová",J106,0)</f>
        <v>0</v>
      </c>
      <c r="BJ106" s="19" t="s">
        <v>80</v>
      </c>
      <c r="BK106" s="187">
        <f>ROUND(I106*H106,2)</f>
        <v>819.17</v>
      </c>
      <c r="BL106" s="19" t="s">
        <v>146</v>
      </c>
      <c r="BM106" s="186" t="s">
        <v>1273</v>
      </c>
    </row>
    <row r="107" spans="1:65" s="2" customFormat="1" ht="28.8" x14ac:dyDescent="0.2">
      <c r="A107" s="36"/>
      <c r="B107" s="37"/>
      <c r="C107" s="38"/>
      <c r="D107" s="188" t="s">
        <v>148</v>
      </c>
      <c r="E107" s="38"/>
      <c r="F107" s="189" t="s">
        <v>1274</v>
      </c>
      <c r="G107" s="38"/>
      <c r="H107" s="38"/>
      <c r="I107" s="190"/>
      <c r="J107" s="38"/>
      <c r="K107" s="38"/>
      <c r="L107" s="41"/>
      <c r="M107" s="191"/>
      <c r="N107" s="192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148</v>
      </c>
      <c r="AU107" s="19" t="s">
        <v>82</v>
      </c>
    </row>
    <row r="108" spans="1:65" s="2" customFormat="1" x14ac:dyDescent="0.2">
      <c r="A108" s="36"/>
      <c r="B108" s="37"/>
      <c r="C108" s="38"/>
      <c r="D108" s="193" t="s">
        <v>150</v>
      </c>
      <c r="E108" s="38"/>
      <c r="F108" s="194" t="s">
        <v>1275</v>
      </c>
      <c r="G108" s="38"/>
      <c r="H108" s="38"/>
      <c r="I108" s="190"/>
      <c r="J108" s="38"/>
      <c r="K108" s="38"/>
      <c r="L108" s="41"/>
      <c r="M108" s="191"/>
      <c r="N108" s="192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150</v>
      </c>
      <c r="AU108" s="19" t="s">
        <v>82</v>
      </c>
    </row>
    <row r="109" spans="1:65" s="12" customFormat="1" ht="25.95" customHeight="1" x14ac:dyDescent="0.25">
      <c r="B109" s="159"/>
      <c r="C109" s="160"/>
      <c r="D109" s="161" t="s">
        <v>71</v>
      </c>
      <c r="E109" s="162" t="s">
        <v>424</v>
      </c>
      <c r="F109" s="162" t="s">
        <v>425</v>
      </c>
      <c r="G109" s="160"/>
      <c r="H109" s="160"/>
      <c r="I109" s="163"/>
      <c r="J109" s="164">
        <f>BK109</f>
        <v>505601.99</v>
      </c>
      <c r="K109" s="160"/>
      <c r="L109" s="165"/>
      <c r="M109" s="166"/>
      <c r="N109" s="167"/>
      <c r="O109" s="167"/>
      <c r="P109" s="168">
        <f>P110+P115+P155+P181+P248</f>
        <v>0</v>
      </c>
      <c r="Q109" s="167"/>
      <c r="R109" s="168">
        <f>R110+R115+R155+R181+R248</f>
        <v>1.35141</v>
      </c>
      <c r="S109" s="167"/>
      <c r="T109" s="169">
        <f>T110+T115+T155+T181+T248</f>
        <v>4.5863500000000004</v>
      </c>
      <c r="AR109" s="170" t="s">
        <v>82</v>
      </c>
      <c r="AT109" s="171" t="s">
        <v>71</v>
      </c>
      <c r="AU109" s="171" t="s">
        <v>72</v>
      </c>
      <c r="AY109" s="170" t="s">
        <v>138</v>
      </c>
      <c r="BK109" s="172">
        <f>BK110+BK115+BK155+BK181+BK248</f>
        <v>505601.99</v>
      </c>
    </row>
    <row r="110" spans="1:65" s="12" customFormat="1" ht="22.8" customHeight="1" x14ac:dyDescent="0.25">
      <c r="B110" s="159"/>
      <c r="C110" s="160"/>
      <c r="D110" s="161" t="s">
        <v>71</v>
      </c>
      <c r="E110" s="173" t="s">
        <v>1276</v>
      </c>
      <c r="F110" s="173" t="s">
        <v>1277</v>
      </c>
      <c r="G110" s="160"/>
      <c r="H110" s="160"/>
      <c r="I110" s="163"/>
      <c r="J110" s="174">
        <f>BK110</f>
        <v>1280</v>
      </c>
      <c r="K110" s="160"/>
      <c r="L110" s="165"/>
      <c r="M110" s="166"/>
      <c r="N110" s="167"/>
      <c r="O110" s="167"/>
      <c r="P110" s="168">
        <f>SUM(P111:P114)</f>
        <v>0</v>
      </c>
      <c r="Q110" s="167"/>
      <c r="R110" s="168">
        <f>SUM(R111:R114)</f>
        <v>0</v>
      </c>
      <c r="S110" s="167"/>
      <c r="T110" s="169">
        <f>SUM(T111:T114)</f>
        <v>0.16991999999999999</v>
      </c>
      <c r="AR110" s="170" t="s">
        <v>82</v>
      </c>
      <c r="AT110" s="171" t="s">
        <v>71</v>
      </c>
      <c r="AU110" s="171" t="s">
        <v>80</v>
      </c>
      <c r="AY110" s="170" t="s">
        <v>138</v>
      </c>
      <c r="BK110" s="172">
        <f>SUM(BK111:BK114)</f>
        <v>1280</v>
      </c>
    </row>
    <row r="111" spans="1:65" s="2" customFormat="1" ht="24.15" customHeight="1" x14ac:dyDescent="0.2">
      <c r="A111" s="36"/>
      <c r="B111" s="37"/>
      <c r="C111" s="175" t="s">
        <v>176</v>
      </c>
      <c r="D111" s="175" t="s">
        <v>141</v>
      </c>
      <c r="E111" s="176" t="s">
        <v>1278</v>
      </c>
      <c r="F111" s="177" t="s">
        <v>1279</v>
      </c>
      <c r="G111" s="178" t="s">
        <v>757</v>
      </c>
      <c r="H111" s="179">
        <v>32</v>
      </c>
      <c r="I111" s="180">
        <v>40</v>
      </c>
      <c r="J111" s="181">
        <f>ROUND(I111*H111,2)</f>
        <v>1280</v>
      </c>
      <c r="K111" s="177" t="s">
        <v>145</v>
      </c>
      <c r="L111" s="41"/>
      <c r="M111" s="182" t="s">
        <v>19</v>
      </c>
      <c r="N111" s="183" t="s">
        <v>43</v>
      </c>
      <c r="O111" s="66"/>
      <c r="P111" s="184">
        <f>O111*H111</f>
        <v>0</v>
      </c>
      <c r="Q111" s="184">
        <v>0</v>
      </c>
      <c r="R111" s="184">
        <f>Q111*H111</f>
        <v>0</v>
      </c>
      <c r="S111" s="184">
        <v>5.3099999999999996E-3</v>
      </c>
      <c r="T111" s="185">
        <f>S111*H111</f>
        <v>0.16991999999999999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6" t="s">
        <v>313</v>
      </c>
      <c r="AT111" s="186" t="s">
        <v>141</v>
      </c>
      <c r="AU111" s="186" t="s">
        <v>82</v>
      </c>
      <c r="AY111" s="19" t="s">
        <v>138</v>
      </c>
      <c r="BE111" s="187">
        <f>IF(N111="základní",J111,0)</f>
        <v>1280</v>
      </c>
      <c r="BF111" s="187">
        <f>IF(N111="snížená",J111,0)</f>
        <v>0</v>
      </c>
      <c r="BG111" s="187">
        <f>IF(N111="zákl. přenesená",J111,0)</f>
        <v>0</v>
      </c>
      <c r="BH111" s="187">
        <f>IF(N111="sníž. přenesená",J111,0)</f>
        <v>0</v>
      </c>
      <c r="BI111" s="187">
        <f>IF(N111="nulová",J111,0)</f>
        <v>0</v>
      </c>
      <c r="BJ111" s="19" t="s">
        <v>80</v>
      </c>
      <c r="BK111" s="187">
        <f>ROUND(I111*H111,2)</f>
        <v>1280</v>
      </c>
      <c r="BL111" s="19" t="s">
        <v>313</v>
      </c>
      <c r="BM111" s="186" t="s">
        <v>1280</v>
      </c>
    </row>
    <row r="112" spans="1:65" s="2" customFormat="1" ht="28.8" x14ac:dyDescent="0.2">
      <c r="A112" s="36"/>
      <c r="B112" s="37"/>
      <c r="C112" s="38"/>
      <c r="D112" s="188" t="s">
        <v>148</v>
      </c>
      <c r="E112" s="38"/>
      <c r="F112" s="189" t="s">
        <v>1281</v>
      </c>
      <c r="G112" s="38"/>
      <c r="H112" s="38"/>
      <c r="I112" s="190"/>
      <c r="J112" s="38"/>
      <c r="K112" s="38"/>
      <c r="L112" s="41"/>
      <c r="M112" s="191"/>
      <c r="N112" s="192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148</v>
      </c>
      <c r="AU112" s="19" t="s">
        <v>82</v>
      </c>
    </row>
    <row r="113" spans="1:65" s="2" customFormat="1" x14ac:dyDescent="0.2">
      <c r="A113" s="36"/>
      <c r="B113" s="37"/>
      <c r="C113" s="38"/>
      <c r="D113" s="193" t="s">
        <v>150</v>
      </c>
      <c r="E113" s="38"/>
      <c r="F113" s="194" t="s">
        <v>1282</v>
      </c>
      <c r="G113" s="38"/>
      <c r="H113" s="38"/>
      <c r="I113" s="190"/>
      <c r="J113" s="38"/>
      <c r="K113" s="38"/>
      <c r="L113" s="41"/>
      <c r="M113" s="191"/>
      <c r="N113" s="192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150</v>
      </c>
      <c r="AU113" s="19" t="s">
        <v>82</v>
      </c>
    </row>
    <row r="114" spans="1:65" s="14" customFormat="1" x14ac:dyDescent="0.2">
      <c r="B114" s="205"/>
      <c r="C114" s="206"/>
      <c r="D114" s="188" t="s">
        <v>158</v>
      </c>
      <c r="E114" s="207" t="s">
        <v>19</v>
      </c>
      <c r="F114" s="208" t="s">
        <v>1283</v>
      </c>
      <c r="G114" s="206"/>
      <c r="H114" s="209">
        <v>32</v>
      </c>
      <c r="I114" s="210"/>
      <c r="J114" s="206"/>
      <c r="K114" s="206"/>
      <c r="L114" s="211"/>
      <c r="M114" s="212"/>
      <c r="N114" s="213"/>
      <c r="O114" s="213"/>
      <c r="P114" s="213"/>
      <c r="Q114" s="213"/>
      <c r="R114" s="213"/>
      <c r="S114" s="213"/>
      <c r="T114" s="214"/>
      <c r="AT114" s="215" t="s">
        <v>158</v>
      </c>
      <c r="AU114" s="215" t="s">
        <v>82</v>
      </c>
      <c r="AV114" s="14" t="s">
        <v>82</v>
      </c>
      <c r="AW114" s="14" t="s">
        <v>33</v>
      </c>
      <c r="AX114" s="14" t="s">
        <v>80</v>
      </c>
      <c r="AY114" s="215" t="s">
        <v>138</v>
      </c>
    </row>
    <row r="115" spans="1:65" s="12" customFormat="1" ht="22.8" customHeight="1" x14ac:dyDescent="0.25">
      <c r="B115" s="159"/>
      <c r="C115" s="160"/>
      <c r="D115" s="161" t="s">
        <v>71</v>
      </c>
      <c r="E115" s="173" t="s">
        <v>1284</v>
      </c>
      <c r="F115" s="173" t="s">
        <v>1285</v>
      </c>
      <c r="G115" s="160"/>
      <c r="H115" s="160"/>
      <c r="I115" s="163"/>
      <c r="J115" s="174">
        <f>BK115</f>
        <v>215635.56</v>
      </c>
      <c r="K115" s="160"/>
      <c r="L115" s="165"/>
      <c r="M115" s="166"/>
      <c r="N115" s="167"/>
      <c r="O115" s="167"/>
      <c r="P115" s="168">
        <f>SUM(P116:P154)</f>
        <v>0</v>
      </c>
      <c r="Q115" s="167"/>
      <c r="R115" s="168">
        <f>SUM(R116:R154)</f>
        <v>0.29785000000000006</v>
      </c>
      <c r="S115" s="167"/>
      <c r="T115" s="169">
        <f>SUM(T116:T154)</f>
        <v>0.43168000000000001</v>
      </c>
      <c r="AR115" s="170" t="s">
        <v>82</v>
      </c>
      <c r="AT115" s="171" t="s">
        <v>71</v>
      </c>
      <c r="AU115" s="171" t="s">
        <v>80</v>
      </c>
      <c r="AY115" s="170" t="s">
        <v>138</v>
      </c>
      <c r="BK115" s="172">
        <f>SUM(BK116:BK154)</f>
        <v>215635.56</v>
      </c>
    </row>
    <row r="116" spans="1:65" s="2" customFormat="1" ht="21.75" customHeight="1" x14ac:dyDescent="0.2">
      <c r="A116" s="36"/>
      <c r="B116" s="37"/>
      <c r="C116" s="175" t="s">
        <v>215</v>
      </c>
      <c r="D116" s="175" t="s">
        <v>141</v>
      </c>
      <c r="E116" s="176" t="s">
        <v>1286</v>
      </c>
      <c r="F116" s="177" t="s">
        <v>1287</v>
      </c>
      <c r="G116" s="178" t="s">
        <v>757</v>
      </c>
      <c r="H116" s="179">
        <v>108</v>
      </c>
      <c r="I116" s="180">
        <v>29</v>
      </c>
      <c r="J116" s="181">
        <f>ROUND(I116*H116,2)</f>
        <v>3132</v>
      </c>
      <c r="K116" s="177" t="s">
        <v>145</v>
      </c>
      <c r="L116" s="41"/>
      <c r="M116" s="182" t="s">
        <v>19</v>
      </c>
      <c r="N116" s="183" t="s">
        <v>43</v>
      </c>
      <c r="O116" s="66"/>
      <c r="P116" s="184">
        <f>O116*H116</f>
        <v>0</v>
      </c>
      <c r="Q116" s="184">
        <v>2.0000000000000002E-5</v>
      </c>
      <c r="R116" s="184">
        <f>Q116*H116</f>
        <v>2.16E-3</v>
      </c>
      <c r="S116" s="184">
        <v>1E-3</v>
      </c>
      <c r="T116" s="185">
        <f>S116*H116</f>
        <v>0.108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6" t="s">
        <v>313</v>
      </c>
      <c r="AT116" s="186" t="s">
        <v>141</v>
      </c>
      <c r="AU116" s="186" t="s">
        <v>82</v>
      </c>
      <c r="AY116" s="19" t="s">
        <v>138</v>
      </c>
      <c r="BE116" s="187">
        <f>IF(N116="základní",J116,0)</f>
        <v>3132</v>
      </c>
      <c r="BF116" s="187">
        <f>IF(N116="snížená",J116,0)</f>
        <v>0</v>
      </c>
      <c r="BG116" s="187">
        <f>IF(N116="zákl. přenesená",J116,0)</f>
        <v>0</v>
      </c>
      <c r="BH116" s="187">
        <f>IF(N116="sníž. přenesená",J116,0)</f>
        <v>0</v>
      </c>
      <c r="BI116" s="187">
        <f>IF(N116="nulová",J116,0)</f>
        <v>0</v>
      </c>
      <c r="BJ116" s="19" t="s">
        <v>80</v>
      </c>
      <c r="BK116" s="187">
        <f>ROUND(I116*H116,2)</f>
        <v>3132</v>
      </c>
      <c r="BL116" s="19" t="s">
        <v>313</v>
      </c>
      <c r="BM116" s="186" t="s">
        <v>1288</v>
      </c>
    </row>
    <row r="117" spans="1:65" s="2" customFormat="1" x14ac:dyDescent="0.2">
      <c r="A117" s="36"/>
      <c r="B117" s="37"/>
      <c r="C117" s="38"/>
      <c r="D117" s="188" t="s">
        <v>148</v>
      </c>
      <c r="E117" s="38"/>
      <c r="F117" s="189" t="s">
        <v>1289</v>
      </c>
      <c r="G117" s="38"/>
      <c r="H117" s="38"/>
      <c r="I117" s="190"/>
      <c r="J117" s="38"/>
      <c r="K117" s="38"/>
      <c r="L117" s="41"/>
      <c r="M117" s="191"/>
      <c r="N117" s="192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148</v>
      </c>
      <c r="AU117" s="19" t="s">
        <v>82</v>
      </c>
    </row>
    <row r="118" spans="1:65" s="2" customFormat="1" x14ac:dyDescent="0.2">
      <c r="A118" s="36"/>
      <c r="B118" s="37"/>
      <c r="C118" s="38"/>
      <c r="D118" s="193" t="s">
        <v>150</v>
      </c>
      <c r="E118" s="38"/>
      <c r="F118" s="194" t="s">
        <v>1290</v>
      </c>
      <c r="G118" s="38"/>
      <c r="H118" s="38"/>
      <c r="I118" s="190"/>
      <c r="J118" s="38"/>
      <c r="K118" s="38"/>
      <c r="L118" s="41"/>
      <c r="M118" s="191"/>
      <c r="N118" s="192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150</v>
      </c>
      <c r="AU118" s="19" t="s">
        <v>82</v>
      </c>
    </row>
    <row r="119" spans="1:65" s="14" customFormat="1" x14ac:dyDescent="0.2">
      <c r="B119" s="205"/>
      <c r="C119" s="206"/>
      <c r="D119" s="188" t="s">
        <v>158</v>
      </c>
      <c r="E119" s="207" t="s">
        <v>19</v>
      </c>
      <c r="F119" s="208" t="s">
        <v>1291</v>
      </c>
      <c r="G119" s="206"/>
      <c r="H119" s="209">
        <v>108</v>
      </c>
      <c r="I119" s="210"/>
      <c r="J119" s="206"/>
      <c r="K119" s="206"/>
      <c r="L119" s="211"/>
      <c r="M119" s="212"/>
      <c r="N119" s="213"/>
      <c r="O119" s="213"/>
      <c r="P119" s="213"/>
      <c r="Q119" s="213"/>
      <c r="R119" s="213"/>
      <c r="S119" s="213"/>
      <c r="T119" s="214"/>
      <c r="AT119" s="215" t="s">
        <v>158</v>
      </c>
      <c r="AU119" s="215" t="s">
        <v>82</v>
      </c>
      <c r="AV119" s="14" t="s">
        <v>82</v>
      </c>
      <c r="AW119" s="14" t="s">
        <v>33</v>
      </c>
      <c r="AX119" s="14" t="s">
        <v>80</v>
      </c>
      <c r="AY119" s="215" t="s">
        <v>138</v>
      </c>
    </row>
    <row r="120" spans="1:65" s="2" customFormat="1" ht="24.15" customHeight="1" x14ac:dyDescent="0.2">
      <c r="A120" s="36"/>
      <c r="B120" s="37"/>
      <c r="C120" s="175" t="s">
        <v>222</v>
      </c>
      <c r="D120" s="175" t="s">
        <v>141</v>
      </c>
      <c r="E120" s="176" t="s">
        <v>1292</v>
      </c>
      <c r="F120" s="177" t="s">
        <v>1293</v>
      </c>
      <c r="G120" s="178" t="s">
        <v>757</v>
      </c>
      <c r="H120" s="179">
        <v>80</v>
      </c>
      <c r="I120" s="180">
        <v>32</v>
      </c>
      <c r="J120" s="181">
        <f>ROUND(I120*H120,2)</f>
        <v>2560</v>
      </c>
      <c r="K120" s="177" t="s">
        <v>145</v>
      </c>
      <c r="L120" s="41"/>
      <c r="M120" s="182" t="s">
        <v>19</v>
      </c>
      <c r="N120" s="183" t="s">
        <v>43</v>
      </c>
      <c r="O120" s="66"/>
      <c r="P120" s="184">
        <f>O120*H120</f>
        <v>0</v>
      </c>
      <c r="Q120" s="184">
        <v>2.0000000000000002E-5</v>
      </c>
      <c r="R120" s="184">
        <f>Q120*H120</f>
        <v>1.6000000000000001E-3</v>
      </c>
      <c r="S120" s="184">
        <v>3.2000000000000002E-3</v>
      </c>
      <c r="T120" s="185">
        <f>S120*H120</f>
        <v>0.25600000000000001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6" t="s">
        <v>313</v>
      </c>
      <c r="AT120" s="186" t="s">
        <v>141</v>
      </c>
      <c r="AU120" s="186" t="s">
        <v>82</v>
      </c>
      <c r="AY120" s="19" t="s">
        <v>138</v>
      </c>
      <c r="BE120" s="187">
        <f>IF(N120="základní",J120,0)</f>
        <v>2560</v>
      </c>
      <c r="BF120" s="187">
        <f>IF(N120="snížená",J120,0)</f>
        <v>0</v>
      </c>
      <c r="BG120" s="187">
        <f>IF(N120="zákl. přenesená",J120,0)</f>
        <v>0</v>
      </c>
      <c r="BH120" s="187">
        <f>IF(N120="sníž. přenesená",J120,0)</f>
        <v>0</v>
      </c>
      <c r="BI120" s="187">
        <f>IF(N120="nulová",J120,0)</f>
        <v>0</v>
      </c>
      <c r="BJ120" s="19" t="s">
        <v>80</v>
      </c>
      <c r="BK120" s="187">
        <f>ROUND(I120*H120,2)</f>
        <v>2560</v>
      </c>
      <c r="BL120" s="19" t="s">
        <v>313</v>
      </c>
      <c r="BM120" s="186" t="s">
        <v>1294</v>
      </c>
    </row>
    <row r="121" spans="1:65" s="2" customFormat="1" ht="19.2" x14ac:dyDescent="0.2">
      <c r="A121" s="36"/>
      <c r="B121" s="37"/>
      <c r="C121" s="38"/>
      <c r="D121" s="188" t="s">
        <v>148</v>
      </c>
      <c r="E121" s="38"/>
      <c r="F121" s="189" t="s">
        <v>1295</v>
      </c>
      <c r="G121" s="38"/>
      <c r="H121" s="38"/>
      <c r="I121" s="190"/>
      <c r="J121" s="38"/>
      <c r="K121" s="38"/>
      <c r="L121" s="41"/>
      <c r="M121" s="191"/>
      <c r="N121" s="192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148</v>
      </c>
      <c r="AU121" s="19" t="s">
        <v>82</v>
      </c>
    </row>
    <row r="122" spans="1:65" s="2" customFormat="1" x14ac:dyDescent="0.2">
      <c r="A122" s="36"/>
      <c r="B122" s="37"/>
      <c r="C122" s="38"/>
      <c r="D122" s="193" t="s">
        <v>150</v>
      </c>
      <c r="E122" s="38"/>
      <c r="F122" s="194" t="s">
        <v>1296</v>
      </c>
      <c r="G122" s="38"/>
      <c r="H122" s="38"/>
      <c r="I122" s="190"/>
      <c r="J122" s="38"/>
      <c r="K122" s="38"/>
      <c r="L122" s="41"/>
      <c r="M122" s="191"/>
      <c r="N122" s="192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150</v>
      </c>
      <c r="AU122" s="19" t="s">
        <v>82</v>
      </c>
    </row>
    <row r="123" spans="1:65" s="14" customFormat="1" x14ac:dyDescent="0.2">
      <c r="B123" s="205"/>
      <c r="C123" s="206"/>
      <c r="D123" s="188" t="s">
        <v>158</v>
      </c>
      <c r="E123" s="207" t="s">
        <v>19</v>
      </c>
      <c r="F123" s="208" t="s">
        <v>1297</v>
      </c>
      <c r="G123" s="206"/>
      <c r="H123" s="209">
        <v>80</v>
      </c>
      <c r="I123" s="210"/>
      <c r="J123" s="206"/>
      <c r="K123" s="206"/>
      <c r="L123" s="211"/>
      <c r="M123" s="212"/>
      <c r="N123" s="213"/>
      <c r="O123" s="213"/>
      <c r="P123" s="213"/>
      <c r="Q123" s="213"/>
      <c r="R123" s="213"/>
      <c r="S123" s="213"/>
      <c r="T123" s="214"/>
      <c r="AT123" s="215" t="s">
        <v>158</v>
      </c>
      <c r="AU123" s="215" t="s">
        <v>82</v>
      </c>
      <c r="AV123" s="14" t="s">
        <v>82</v>
      </c>
      <c r="AW123" s="14" t="s">
        <v>33</v>
      </c>
      <c r="AX123" s="14" t="s">
        <v>80</v>
      </c>
      <c r="AY123" s="215" t="s">
        <v>138</v>
      </c>
    </row>
    <row r="124" spans="1:65" s="2" customFormat="1" ht="16.5" customHeight="1" x14ac:dyDescent="0.2">
      <c r="A124" s="36"/>
      <c r="B124" s="37"/>
      <c r="C124" s="175" t="s">
        <v>228</v>
      </c>
      <c r="D124" s="175" t="s">
        <v>141</v>
      </c>
      <c r="E124" s="176" t="s">
        <v>1298</v>
      </c>
      <c r="F124" s="177" t="s">
        <v>1299</v>
      </c>
      <c r="G124" s="178" t="s">
        <v>144</v>
      </c>
      <c r="H124" s="179">
        <v>94</v>
      </c>
      <c r="I124" s="180">
        <v>3.5</v>
      </c>
      <c r="J124" s="181">
        <f>ROUND(I124*H124,2)</f>
        <v>329</v>
      </c>
      <c r="K124" s="177" t="s">
        <v>145</v>
      </c>
      <c r="L124" s="41"/>
      <c r="M124" s="182" t="s">
        <v>19</v>
      </c>
      <c r="N124" s="183" t="s">
        <v>43</v>
      </c>
      <c r="O124" s="66"/>
      <c r="P124" s="184">
        <f>O124*H124</f>
        <v>0</v>
      </c>
      <c r="Q124" s="184">
        <v>0</v>
      </c>
      <c r="R124" s="184">
        <f>Q124*H124</f>
        <v>0</v>
      </c>
      <c r="S124" s="184">
        <v>7.2000000000000005E-4</v>
      </c>
      <c r="T124" s="185">
        <f>S124*H124</f>
        <v>6.7680000000000004E-2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86" t="s">
        <v>313</v>
      </c>
      <c r="AT124" s="186" t="s">
        <v>141</v>
      </c>
      <c r="AU124" s="186" t="s">
        <v>82</v>
      </c>
      <c r="AY124" s="19" t="s">
        <v>138</v>
      </c>
      <c r="BE124" s="187">
        <f>IF(N124="základní",J124,0)</f>
        <v>329</v>
      </c>
      <c r="BF124" s="187">
        <f>IF(N124="snížená",J124,0)</f>
        <v>0</v>
      </c>
      <c r="BG124" s="187">
        <f>IF(N124="zákl. přenesená",J124,0)</f>
        <v>0</v>
      </c>
      <c r="BH124" s="187">
        <f>IF(N124="sníž. přenesená",J124,0)</f>
        <v>0</v>
      </c>
      <c r="BI124" s="187">
        <f>IF(N124="nulová",J124,0)</f>
        <v>0</v>
      </c>
      <c r="BJ124" s="19" t="s">
        <v>80</v>
      </c>
      <c r="BK124" s="187">
        <f>ROUND(I124*H124,2)</f>
        <v>329</v>
      </c>
      <c r="BL124" s="19" t="s">
        <v>313</v>
      </c>
      <c r="BM124" s="186" t="s">
        <v>1300</v>
      </c>
    </row>
    <row r="125" spans="1:65" s="2" customFormat="1" ht="19.2" x14ac:dyDescent="0.2">
      <c r="A125" s="36"/>
      <c r="B125" s="37"/>
      <c r="C125" s="38"/>
      <c r="D125" s="188" t="s">
        <v>148</v>
      </c>
      <c r="E125" s="38"/>
      <c r="F125" s="189" t="s">
        <v>1301</v>
      </c>
      <c r="G125" s="38"/>
      <c r="H125" s="38"/>
      <c r="I125" s="190"/>
      <c r="J125" s="38"/>
      <c r="K125" s="38"/>
      <c r="L125" s="41"/>
      <c r="M125" s="191"/>
      <c r="N125" s="192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148</v>
      </c>
      <c r="AU125" s="19" t="s">
        <v>82</v>
      </c>
    </row>
    <row r="126" spans="1:65" s="2" customFormat="1" x14ac:dyDescent="0.2">
      <c r="A126" s="36"/>
      <c r="B126" s="37"/>
      <c r="C126" s="38"/>
      <c r="D126" s="193" t="s">
        <v>150</v>
      </c>
      <c r="E126" s="38"/>
      <c r="F126" s="194" t="s">
        <v>1302</v>
      </c>
      <c r="G126" s="38"/>
      <c r="H126" s="38"/>
      <c r="I126" s="190"/>
      <c r="J126" s="38"/>
      <c r="K126" s="38"/>
      <c r="L126" s="41"/>
      <c r="M126" s="191"/>
      <c r="N126" s="192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150</v>
      </c>
      <c r="AU126" s="19" t="s">
        <v>82</v>
      </c>
    </row>
    <row r="127" spans="1:65" s="14" customFormat="1" x14ac:dyDescent="0.2">
      <c r="B127" s="205"/>
      <c r="C127" s="206"/>
      <c r="D127" s="188" t="s">
        <v>158</v>
      </c>
      <c r="E127" s="207" t="s">
        <v>19</v>
      </c>
      <c r="F127" s="208" t="s">
        <v>1303</v>
      </c>
      <c r="G127" s="206"/>
      <c r="H127" s="209">
        <v>94</v>
      </c>
      <c r="I127" s="210"/>
      <c r="J127" s="206"/>
      <c r="K127" s="206"/>
      <c r="L127" s="211"/>
      <c r="M127" s="212"/>
      <c r="N127" s="213"/>
      <c r="O127" s="213"/>
      <c r="P127" s="213"/>
      <c r="Q127" s="213"/>
      <c r="R127" s="213"/>
      <c r="S127" s="213"/>
      <c r="T127" s="214"/>
      <c r="AT127" s="215" t="s">
        <v>158</v>
      </c>
      <c r="AU127" s="215" t="s">
        <v>82</v>
      </c>
      <c r="AV127" s="14" t="s">
        <v>82</v>
      </c>
      <c r="AW127" s="14" t="s">
        <v>33</v>
      </c>
      <c r="AX127" s="14" t="s">
        <v>80</v>
      </c>
      <c r="AY127" s="215" t="s">
        <v>138</v>
      </c>
    </row>
    <row r="128" spans="1:65" s="2" customFormat="1" ht="21.75" customHeight="1" x14ac:dyDescent="0.2">
      <c r="A128" s="36"/>
      <c r="B128" s="37"/>
      <c r="C128" s="227" t="s">
        <v>234</v>
      </c>
      <c r="D128" s="227" t="s">
        <v>302</v>
      </c>
      <c r="E128" s="228" t="s">
        <v>1304</v>
      </c>
      <c r="F128" s="229" t="s">
        <v>1305</v>
      </c>
      <c r="G128" s="230" t="s">
        <v>431</v>
      </c>
      <c r="H128" s="231">
        <v>1</v>
      </c>
      <c r="I128" s="232">
        <v>6910</v>
      </c>
      <c r="J128" s="233">
        <f>ROUND(I128*H128,2)</f>
        <v>6910</v>
      </c>
      <c r="K128" s="229" t="s">
        <v>19</v>
      </c>
      <c r="L128" s="234"/>
      <c r="M128" s="235" t="s">
        <v>19</v>
      </c>
      <c r="N128" s="236" t="s">
        <v>43</v>
      </c>
      <c r="O128" s="66"/>
      <c r="P128" s="184">
        <f>O128*H128</f>
        <v>0</v>
      </c>
      <c r="Q128" s="184">
        <v>6.8999999999999997E-4</v>
      </c>
      <c r="R128" s="184">
        <f>Q128*H128</f>
        <v>6.8999999999999997E-4</v>
      </c>
      <c r="S128" s="184">
        <v>0</v>
      </c>
      <c r="T128" s="185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6" t="s">
        <v>428</v>
      </c>
      <c r="AT128" s="186" t="s">
        <v>302</v>
      </c>
      <c r="AU128" s="186" t="s">
        <v>82</v>
      </c>
      <c r="AY128" s="19" t="s">
        <v>138</v>
      </c>
      <c r="BE128" s="187">
        <f>IF(N128="základní",J128,0)</f>
        <v>6910</v>
      </c>
      <c r="BF128" s="187">
        <f>IF(N128="snížená",J128,0)</f>
        <v>0</v>
      </c>
      <c r="BG128" s="187">
        <f>IF(N128="zákl. přenesená",J128,0)</f>
        <v>0</v>
      </c>
      <c r="BH128" s="187">
        <f>IF(N128="sníž. přenesená",J128,0)</f>
        <v>0</v>
      </c>
      <c r="BI128" s="187">
        <f>IF(N128="nulová",J128,0)</f>
        <v>0</v>
      </c>
      <c r="BJ128" s="19" t="s">
        <v>80</v>
      </c>
      <c r="BK128" s="187">
        <f>ROUND(I128*H128,2)</f>
        <v>6910</v>
      </c>
      <c r="BL128" s="19" t="s">
        <v>313</v>
      </c>
      <c r="BM128" s="186" t="s">
        <v>1306</v>
      </c>
    </row>
    <row r="129" spans="1:65" s="2" customFormat="1" x14ac:dyDescent="0.2">
      <c r="A129" s="36"/>
      <c r="B129" s="37"/>
      <c r="C129" s="38"/>
      <c r="D129" s="188" t="s">
        <v>148</v>
      </c>
      <c r="E129" s="38"/>
      <c r="F129" s="189" t="s">
        <v>1305</v>
      </c>
      <c r="G129" s="38"/>
      <c r="H129" s="38"/>
      <c r="I129" s="190"/>
      <c r="J129" s="38"/>
      <c r="K129" s="38"/>
      <c r="L129" s="41"/>
      <c r="M129" s="191"/>
      <c r="N129" s="192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148</v>
      </c>
      <c r="AU129" s="19" t="s">
        <v>82</v>
      </c>
    </row>
    <row r="130" spans="1:65" s="2" customFormat="1" ht="24.15" customHeight="1" x14ac:dyDescent="0.2">
      <c r="A130" s="36"/>
      <c r="B130" s="37"/>
      <c r="C130" s="175" t="s">
        <v>241</v>
      </c>
      <c r="D130" s="175" t="s">
        <v>141</v>
      </c>
      <c r="E130" s="176" t="s">
        <v>1307</v>
      </c>
      <c r="F130" s="177" t="s">
        <v>1308</v>
      </c>
      <c r="G130" s="178" t="s">
        <v>757</v>
      </c>
      <c r="H130" s="179">
        <v>184</v>
      </c>
      <c r="I130" s="180">
        <v>433</v>
      </c>
      <c r="J130" s="181">
        <f>ROUND(I130*H130,2)</f>
        <v>79672</v>
      </c>
      <c r="K130" s="177" t="s">
        <v>145</v>
      </c>
      <c r="L130" s="41"/>
      <c r="M130" s="182" t="s">
        <v>19</v>
      </c>
      <c r="N130" s="183" t="s">
        <v>43</v>
      </c>
      <c r="O130" s="66"/>
      <c r="P130" s="184">
        <f>O130*H130</f>
        <v>0</v>
      </c>
      <c r="Q130" s="184">
        <v>4.6000000000000001E-4</v>
      </c>
      <c r="R130" s="184">
        <f>Q130*H130</f>
        <v>8.4640000000000007E-2</v>
      </c>
      <c r="S130" s="184">
        <v>0</v>
      </c>
      <c r="T130" s="185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86" t="s">
        <v>313</v>
      </c>
      <c r="AT130" s="186" t="s">
        <v>141</v>
      </c>
      <c r="AU130" s="186" t="s">
        <v>82</v>
      </c>
      <c r="AY130" s="19" t="s">
        <v>138</v>
      </c>
      <c r="BE130" s="187">
        <f>IF(N130="základní",J130,0)</f>
        <v>79672</v>
      </c>
      <c r="BF130" s="187">
        <f>IF(N130="snížená",J130,0)</f>
        <v>0</v>
      </c>
      <c r="BG130" s="187">
        <f>IF(N130="zákl. přenesená",J130,0)</f>
        <v>0</v>
      </c>
      <c r="BH130" s="187">
        <f>IF(N130="sníž. přenesená",J130,0)</f>
        <v>0</v>
      </c>
      <c r="BI130" s="187">
        <f>IF(N130="nulová",J130,0)</f>
        <v>0</v>
      </c>
      <c r="BJ130" s="19" t="s">
        <v>80</v>
      </c>
      <c r="BK130" s="187">
        <f>ROUND(I130*H130,2)</f>
        <v>79672</v>
      </c>
      <c r="BL130" s="19" t="s">
        <v>313</v>
      </c>
      <c r="BM130" s="186" t="s">
        <v>1309</v>
      </c>
    </row>
    <row r="131" spans="1:65" s="2" customFormat="1" ht="19.2" x14ac:dyDescent="0.2">
      <c r="A131" s="36"/>
      <c r="B131" s="37"/>
      <c r="C131" s="38"/>
      <c r="D131" s="188" t="s">
        <v>148</v>
      </c>
      <c r="E131" s="38"/>
      <c r="F131" s="189" t="s">
        <v>1310</v>
      </c>
      <c r="G131" s="38"/>
      <c r="H131" s="38"/>
      <c r="I131" s="190"/>
      <c r="J131" s="38"/>
      <c r="K131" s="38"/>
      <c r="L131" s="41"/>
      <c r="M131" s="191"/>
      <c r="N131" s="192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9" t="s">
        <v>148</v>
      </c>
      <c r="AU131" s="19" t="s">
        <v>82</v>
      </c>
    </row>
    <row r="132" spans="1:65" s="2" customFormat="1" x14ac:dyDescent="0.2">
      <c r="A132" s="36"/>
      <c r="B132" s="37"/>
      <c r="C132" s="38"/>
      <c r="D132" s="193" t="s">
        <v>150</v>
      </c>
      <c r="E132" s="38"/>
      <c r="F132" s="194" t="s">
        <v>1311</v>
      </c>
      <c r="G132" s="38"/>
      <c r="H132" s="38"/>
      <c r="I132" s="190"/>
      <c r="J132" s="38"/>
      <c r="K132" s="38"/>
      <c r="L132" s="41"/>
      <c r="M132" s="191"/>
      <c r="N132" s="192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9" t="s">
        <v>150</v>
      </c>
      <c r="AU132" s="19" t="s">
        <v>82</v>
      </c>
    </row>
    <row r="133" spans="1:65" s="14" customFormat="1" x14ac:dyDescent="0.2">
      <c r="B133" s="205"/>
      <c r="C133" s="206"/>
      <c r="D133" s="188" t="s">
        <v>158</v>
      </c>
      <c r="E133" s="207" t="s">
        <v>19</v>
      </c>
      <c r="F133" s="208" t="s">
        <v>1312</v>
      </c>
      <c r="G133" s="206"/>
      <c r="H133" s="209">
        <v>184</v>
      </c>
      <c r="I133" s="210"/>
      <c r="J133" s="206"/>
      <c r="K133" s="206"/>
      <c r="L133" s="211"/>
      <c r="M133" s="212"/>
      <c r="N133" s="213"/>
      <c r="O133" s="213"/>
      <c r="P133" s="213"/>
      <c r="Q133" s="213"/>
      <c r="R133" s="213"/>
      <c r="S133" s="213"/>
      <c r="T133" s="214"/>
      <c r="AT133" s="215" t="s">
        <v>158</v>
      </c>
      <c r="AU133" s="215" t="s">
        <v>82</v>
      </c>
      <c r="AV133" s="14" t="s">
        <v>82</v>
      </c>
      <c r="AW133" s="14" t="s">
        <v>33</v>
      </c>
      <c r="AX133" s="14" t="s">
        <v>80</v>
      </c>
      <c r="AY133" s="215" t="s">
        <v>138</v>
      </c>
    </row>
    <row r="134" spans="1:65" s="2" customFormat="1" ht="24.15" customHeight="1" x14ac:dyDescent="0.2">
      <c r="A134" s="36"/>
      <c r="B134" s="37"/>
      <c r="C134" s="175" t="s">
        <v>8</v>
      </c>
      <c r="D134" s="175" t="s">
        <v>141</v>
      </c>
      <c r="E134" s="176" t="s">
        <v>1313</v>
      </c>
      <c r="F134" s="177" t="s">
        <v>1314</v>
      </c>
      <c r="G134" s="178" t="s">
        <v>757</v>
      </c>
      <c r="H134" s="179">
        <v>64</v>
      </c>
      <c r="I134" s="180">
        <v>490</v>
      </c>
      <c r="J134" s="181">
        <f>ROUND(I134*H134,2)</f>
        <v>31360</v>
      </c>
      <c r="K134" s="177" t="s">
        <v>145</v>
      </c>
      <c r="L134" s="41"/>
      <c r="M134" s="182" t="s">
        <v>19</v>
      </c>
      <c r="N134" s="183" t="s">
        <v>43</v>
      </c>
      <c r="O134" s="66"/>
      <c r="P134" s="184">
        <f>O134*H134</f>
        <v>0</v>
      </c>
      <c r="Q134" s="184">
        <v>5.5000000000000003E-4</v>
      </c>
      <c r="R134" s="184">
        <f>Q134*H134</f>
        <v>3.5200000000000002E-2</v>
      </c>
      <c r="S134" s="184">
        <v>0</v>
      </c>
      <c r="T134" s="185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6" t="s">
        <v>313</v>
      </c>
      <c r="AT134" s="186" t="s">
        <v>141</v>
      </c>
      <c r="AU134" s="186" t="s">
        <v>82</v>
      </c>
      <c r="AY134" s="19" t="s">
        <v>138</v>
      </c>
      <c r="BE134" s="187">
        <f>IF(N134="základní",J134,0)</f>
        <v>31360</v>
      </c>
      <c r="BF134" s="187">
        <f>IF(N134="snížená",J134,0)</f>
        <v>0</v>
      </c>
      <c r="BG134" s="187">
        <f>IF(N134="zákl. přenesená",J134,0)</f>
        <v>0</v>
      </c>
      <c r="BH134" s="187">
        <f>IF(N134="sníž. přenesená",J134,0)</f>
        <v>0</v>
      </c>
      <c r="BI134" s="187">
        <f>IF(N134="nulová",J134,0)</f>
        <v>0</v>
      </c>
      <c r="BJ134" s="19" t="s">
        <v>80</v>
      </c>
      <c r="BK134" s="187">
        <f>ROUND(I134*H134,2)</f>
        <v>31360</v>
      </c>
      <c r="BL134" s="19" t="s">
        <v>313</v>
      </c>
      <c r="BM134" s="186" t="s">
        <v>1315</v>
      </c>
    </row>
    <row r="135" spans="1:65" s="2" customFormat="1" ht="19.2" x14ac:dyDescent="0.2">
      <c r="A135" s="36"/>
      <c r="B135" s="37"/>
      <c r="C135" s="38"/>
      <c r="D135" s="188" t="s">
        <v>148</v>
      </c>
      <c r="E135" s="38"/>
      <c r="F135" s="189" t="s">
        <v>1316</v>
      </c>
      <c r="G135" s="38"/>
      <c r="H135" s="38"/>
      <c r="I135" s="190"/>
      <c r="J135" s="38"/>
      <c r="K135" s="38"/>
      <c r="L135" s="41"/>
      <c r="M135" s="191"/>
      <c r="N135" s="192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148</v>
      </c>
      <c r="AU135" s="19" t="s">
        <v>82</v>
      </c>
    </row>
    <row r="136" spans="1:65" s="2" customFormat="1" x14ac:dyDescent="0.2">
      <c r="A136" s="36"/>
      <c r="B136" s="37"/>
      <c r="C136" s="38"/>
      <c r="D136" s="193" t="s">
        <v>150</v>
      </c>
      <c r="E136" s="38"/>
      <c r="F136" s="194" t="s">
        <v>1317</v>
      </c>
      <c r="G136" s="38"/>
      <c r="H136" s="38"/>
      <c r="I136" s="190"/>
      <c r="J136" s="38"/>
      <c r="K136" s="38"/>
      <c r="L136" s="41"/>
      <c r="M136" s="191"/>
      <c r="N136" s="192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150</v>
      </c>
      <c r="AU136" s="19" t="s">
        <v>82</v>
      </c>
    </row>
    <row r="137" spans="1:65" s="14" customFormat="1" x14ac:dyDescent="0.2">
      <c r="B137" s="205"/>
      <c r="C137" s="206"/>
      <c r="D137" s="188" t="s">
        <v>158</v>
      </c>
      <c r="E137" s="207" t="s">
        <v>19</v>
      </c>
      <c r="F137" s="208" t="s">
        <v>1318</v>
      </c>
      <c r="G137" s="206"/>
      <c r="H137" s="209">
        <v>64</v>
      </c>
      <c r="I137" s="210"/>
      <c r="J137" s="206"/>
      <c r="K137" s="206"/>
      <c r="L137" s="211"/>
      <c r="M137" s="212"/>
      <c r="N137" s="213"/>
      <c r="O137" s="213"/>
      <c r="P137" s="213"/>
      <c r="Q137" s="213"/>
      <c r="R137" s="213"/>
      <c r="S137" s="213"/>
      <c r="T137" s="214"/>
      <c r="AT137" s="215" t="s">
        <v>158</v>
      </c>
      <c r="AU137" s="215" t="s">
        <v>82</v>
      </c>
      <c r="AV137" s="14" t="s">
        <v>82</v>
      </c>
      <c r="AW137" s="14" t="s">
        <v>33</v>
      </c>
      <c r="AX137" s="14" t="s">
        <v>80</v>
      </c>
      <c r="AY137" s="215" t="s">
        <v>138</v>
      </c>
    </row>
    <row r="138" spans="1:65" s="2" customFormat="1" ht="24.15" customHeight="1" x14ac:dyDescent="0.2">
      <c r="A138" s="36"/>
      <c r="B138" s="37"/>
      <c r="C138" s="175" t="s">
        <v>293</v>
      </c>
      <c r="D138" s="175" t="s">
        <v>141</v>
      </c>
      <c r="E138" s="176" t="s">
        <v>1319</v>
      </c>
      <c r="F138" s="177" t="s">
        <v>1320</v>
      </c>
      <c r="G138" s="178" t="s">
        <v>757</v>
      </c>
      <c r="H138" s="179">
        <v>38</v>
      </c>
      <c r="I138" s="180">
        <v>575</v>
      </c>
      <c r="J138" s="181">
        <f>ROUND(I138*H138,2)</f>
        <v>21850</v>
      </c>
      <c r="K138" s="177" t="s">
        <v>145</v>
      </c>
      <c r="L138" s="41"/>
      <c r="M138" s="182" t="s">
        <v>19</v>
      </c>
      <c r="N138" s="183" t="s">
        <v>43</v>
      </c>
      <c r="O138" s="66"/>
      <c r="P138" s="184">
        <f>O138*H138</f>
        <v>0</v>
      </c>
      <c r="Q138" s="184">
        <v>6.9999999999999999E-4</v>
      </c>
      <c r="R138" s="184">
        <f>Q138*H138</f>
        <v>2.6599999999999999E-2</v>
      </c>
      <c r="S138" s="184">
        <v>0</v>
      </c>
      <c r="T138" s="185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6" t="s">
        <v>313</v>
      </c>
      <c r="AT138" s="186" t="s">
        <v>141</v>
      </c>
      <c r="AU138" s="186" t="s">
        <v>82</v>
      </c>
      <c r="AY138" s="19" t="s">
        <v>138</v>
      </c>
      <c r="BE138" s="187">
        <f>IF(N138="základní",J138,0)</f>
        <v>21850</v>
      </c>
      <c r="BF138" s="187">
        <f>IF(N138="snížená",J138,0)</f>
        <v>0</v>
      </c>
      <c r="BG138" s="187">
        <f>IF(N138="zákl. přenesená",J138,0)</f>
        <v>0</v>
      </c>
      <c r="BH138" s="187">
        <f>IF(N138="sníž. přenesená",J138,0)</f>
        <v>0</v>
      </c>
      <c r="BI138" s="187">
        <f>IF(N138="nulová",J138,0)</f>
        <v>0</v>
      </c>
      <c r="BJ138" s="19" t="s">
        <v>80</v>
      </c>
      <c r="BK138" s="187">
        <f>ROUND(I138*H138,2)</f>
        <v>21850</v>
      </c>
      <c r="BL138" s="19" t="s">
        <v>313</v>
      </c>
      <c r="BM138" s="186" t="s">
        <v>1321</v>
      </c>
    </row>
    <row r="139" spans="1:65" s="2" customFormat="1" ht="19.2" x14ac:dyDescent="0.2">
      <c r="A139" s="36"/>
      <c r="B139" s="37"/>
      <c r="C139" s="38"/>
      <c r="D139" s="188" t="s">
        <v>148</v>
      </c>
      <c r="E139" s="38"/>
      <c r="F139" s="189" t="s">
        <v>1322</v>
      </c>
      <c r="G139" s="38"/>
      <c r="H139" s="38"/>
      <c r="I139" s="190"/>
      <c r="J139" s="38"/>
      <c r="K139" s="38"/>
      <c r="L139" s="41"/>
      <c r="M139" s="191"/>
      <c r="N139" s="192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148</v>
      </c>
      <c r="AU139" s="19" t="s">
        <v>82</v>
      </c>
    </row>
    <row r="140" spans="1:65" s="2" customFormat="1" x14ac:dyDescent="0.2">
      <c r="A140" s="36"/>
      <c r="B140" s="37"/>
      <c r="C140" s="38"/>
      <c r="D140" s="193" t="s">
        <v>150</v>
      </c>
      <c r="E140" s="38"/>
      <c r="F140" s="194" t="s">
        <v>1323</v>
      </c>
      <c r="G140" s="38"/>
      <c r="H140" s="38"/>
      <c r="I140" s="190"/>
      <c r="J140" s="38"/>
      <c r="K140" s="38"/>
      <c r="L140" s="41"/>
      <c r="M140" s="191"/>
      <c r="N140" s="192"/>
      <c r="O140" s="66"/>
      <c r="P140" s="66"/>
      <c r="Q140" s="66"/>
      <c r="R140" s="66"/>
      <c r="S140" s="66"/>
      <c r="T140" s="67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9" t="s">
        <v>150</v>
      </c>
      <c r="AU140" s="19" t="s">
        <v>82</v>
      </c>
    </row>
    <row r="141" spans="1:65" s="14" customFormat="1" x14ac:dyDescent="0.2">
      <c r="B141" s="205"/>
      <c r="C141" s="206"/>
      <c r="D141" s="188" t="s">
        <v>158</v>
      </c>
      <c r="E141" s="207" t="s">
        <v>19</v>
      </c>
      <c r="F141" s="208" t="s">
        <v>1324</v>
      </c>
      <c r="G141" s="206"/>
      <c r="H141" s="209">
        <v>38</v>
      </c>
      <c r="I141" s="210"/>
      <c r="J141" s="206"/>
      <c r="K141" s="206"/>
      <c r="L141" s="211"/>
      <c r="M141" s="212"/>
      <c r="N141" s="213"/>
      <c r="O141" s="213"/>
      <c r="P141" s="213"/>
      <c r="Q141" s="213"/>
      <c r="R141" s="213"/>
      <c r="S141" s="213"/>
      <c r="T141" s="214"/>
      <c r="AT141" s="215" t="s">
        <v>158</v>
      </c>
      <c r="AU141" s="215" t="s">
        <v>82</v>
      </c>
      <c r="AV141" s="14" t="s">
        <v>82</v>
      </c>
      <c r="AW141" s="14" t="s">
        <v>33</v>
      </c>
      <c r="AX141" s="14" t="s">
        <v>80</v>
      </c>
      <c r="AY141" s="215" t="s">
        <v>138</v>
      </c>
    </row>
    <row r="142" spans="1:65" s="2" customFormat="1" ht="24.15" customHeight="1" x14ac:dyDescent="0.2">
      <c r="A142" s="36"/>
      <c r="B142" s="37"/>
      <c r="C142" s="175" t="s">
        <v>301</v>
      </c>
      <c r="D142" s="175" t="s">
        <v>141</v>
      </c>
      <c r="E142" s="176" t="s">
        <v>1325</v>
      </c>
      <c r="F142" s="177" t="s">
        <v>1326</v>
      </c>
      <c r="G142" s="178" t="s">
        <v>757</v>
      </c>
      <c r="H142" s="179">
        <v>54</v>
      </c>
      <c r="I142" s="180">
        <v>925</v>
      </c>
      <c r="J142" s="181">
        <f>ROUND(I142*H142,2)</f>
        <v>49950</v>
      </c>
      <c r="K142" s="177" t="s">
        <v>145</v>
      </c>
      <c r="L142" s="41"/>
      <c r="M142" s="182" t="s">
        <v>19</v>
      </c>
      <c r="N142" s="183" t="s">
        <v>43</v>
      </c>
      <c r="O142" s="66"/>
      <c r="P142" s="184">
        <f>O142*H142</f>
        <v>0</v>
      </c>
      <c r="Q142" s="184">
        <v>1.24E-3</v>
      </c>
      <c r="R142" s="184">
        <f>Q142*H142</f>
        <v>6.6960000000000006E-2</v>
      </c>
      <c r="S142" s="184">
        <v>0</v>
      </c>
      <c r="T142" s="185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86" t="s">
        <v>313</v>
      </c>
      <c r="AT142" s="186" t="s">
        <v>141</v>
      </c>
      <c r="AU142" s="186" t="s">
        <v>82</v>
      </c>
      <c r="AY142" s="19" t="s">
        <v>138</v>
      </c>
      <c r="BE142" s="187">
        <f>IF(N142="základní",J142,0)</f>
        <v>49950</v>
      </c>
      <c r="BF142" s="187">
        <f>IF(N142="snížená",J142,0)</f>
        <v>0</v>
      </c>
      <c r="BG142" s="187">
        <f>IF(N142="zákl. přenesená",J142,0)</f>
        <v>0</v>
      </c>
      <c r="BH142" s="187">
        <f>IF(N142="sníž. přenesená",J142,0)</f>
        <v>0</v>
      </c>
      <c r="BI142" s="187">
        <f>IF(N142="nulová",J142,0)</f>
        <v>0</v>
      </c>
      <c r="BJ142" s="19" t="s">
        <v>80</v>
      </c>
      <c r="BK142" s="187">
        <f>ROUND(I142*H142,2)</f>
        <v>49950</v>
      </c>
      <c r="BL142" s="19" t="s">
        <v>313</v>
      </c>
      <c r="BM142" s="186" t="s">
        <v>1327</v>
      </c>
    </row>
    <row r="143" spans="1:65" s="2" customFormat="1" ht="19.2" x14ac:dyDescent="0.2">
      <c r="A143" s="36"/>
      <c r="B143" s="37"/>
      <c r="C143" s="38"/>
      <c r="D143" s="188" t="s">
        <v>148</v>
      </c>
      <c r="E143" s="38"/>
      <c r="F143" s="189" t="s">
        <v>1328</v>
      </c>
      <c r="G143" s="38"/>
      <c r="H143" s="38"/>
      <c r="I143" s="190"/>
      <c r="J143" s="38"/>
      <c r="K143" s="38"/>
      <c r="L143" s="41"/>
      <c r="M143" s="191"/>
      <c r="N143" s="192"/>
      <c r="O143" s="66"/>
      <c r="P143" s="66"/>
      <c r="Q143" s="66"/>
      <c r="R143" s="66"/>
      <c r="S143" s="66"/>
      <c r="T143" s="67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9" t="s">
        <v>148</v>
      </c>
      <c r="AU143" s="19" t="s">
        <v>82</v>
      </c>
    </row>
    <row r="144" spans="1:65" s="2" customFormat="1" x14ac:dyDescent="0.2">
      <c r="A144" s="36"/>
      <c r="B144" s="37"/>
      <c r="C144" s="38"/>
      <c r="D144" s="193" t="s">
        <v>150</v>
      </c>
      <c r="E144" s="38"/>
      <c r="F144" s="194" t="s">
        <v>1329</v>
      </c>
      <c r="G144" s="38"/>
      <c r="H144" s="38"/>
      <c r="I144" s="190"/>
      <c r="J144" s="38"/>
      <c r="K144" s="38"/>
      <c r="L144" s="41"/>
      <c r="M144" s="191"/>
      <c r="N144" s="192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150</v>
      </c>
      <c r="AU144" s="19" t="s">
        <v>82</v>
      </c>
    </row>
    <row r="145" spans="1:65" s="14" customFormat="1" x14ac:dyDescent="0.2">
      <c r="B145" s="205"/>
      <c r="C145" s="206"/>
      <c r="D145" s="188" t="s">
        <v>158</v>
      </c>
      <c r="E145" s="207" t="s">
        <v>19</v>
      </c>
      <c r="F145" s="208" t="s">
        <v>1330</v>
      </c>
      <c r="G145" s="206"/>
      <c r="H145" s="209">
        <v>54</v>
      </c>
      <c r="I145" s="210"/>
      <c r="J145" s="206"/>
      <c r="K145" s="206"/>
      <c r="L145" s="211"/>
      <c r="M145" s="212"/>
      <c r="N145" s="213"/>
      <c r="O145" s="213"/>
      <c r="P145" s="213"/>
      <c r="Q145" s="213"/>
      <c r="R145" s="213"/>
      <c r="S145" s="213"/>
      <c r="T145" s="214"/>
      <c r="AT145" s="215" t="s">
        <v>158</v>
      </c>
      <c r="AU145" s="215" t="s">
        <v>82</v>
      </c>
      <c r="AV145" s="14" t="s">
        <v>82</v>
      </c>
      <c r="AW145" s="14" t="s">
        <v>33</v>
      </c>
      <c r="AX145" s="14" t="s">
        <v>80</v>
      </c>
      <c r="AY145" s="215" t="s">
        <v>138</v>
      </c>
    </row>
    <row r="146" spans="1:65" s="2" customFormat="1" ht="16.5" customHeight="1" x14ac:dyDescent="0.2">
      <c r="A146" s="36"/>
      <c r="B146" s="37"/>
      <c r="C146" s="175" t="s">
        <v>307</v>
      </c>
      <c r="D146" s="175" t="s">
        <v>141</v>
      </c>
      <c r="E146" s="176" t="s">
        <v>1331</v>
      </c>
      <c r="F146" s="177" t="s">
        <v>1332</v>
      </c>
      <c r="G146" s="178" t="s">
        <v>757</v>
      </c>
      <c r="H146" s="179">
        <v>340</v>
      </c>
      <c r="I146" s="180">
        <v>24</v>
      </c>
      <c r="J146" s="181">
        <f>ROUND(I146*H146,2)</f>
        <v>8160</v>
      </c>
      <c r="K146" s="177" t="s">
        <v>145</v>
      </c>
      <c r="L146" s="41"/>
      <c r="M146" s="182" t="s">
        <v>19</v>
      </c>
      <c r="N146" s="183" t="s">
        <v>43</v>
      </c>
      <c r="O146" s="66"/>
      <c r="P146" s="184">
        <f>O146*H146</f>
        <v>0</v>
      </c>
      <c r="Q146" s="184">
        <v>0</v>
      </c>
      <c r="R146" s="184">
        <f>Q146*H146</f>
        <v>0</v>
      </c>
      <c r="S146" s="184">
        <v>0</v>
      </c>
      <c r="T146" s="185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86" t="s">
        <v>313</v>
      </c>
      <c r="AT146" s="186" t="s">
        <v>141</v>
      </c>
      <c r="AU146" s="186" t="s">
        <v>82</v>
      </c>
      <c r="AY146" s="19" t="s">
        <v>138</v>
      </c>
      <c r="BE146" s="187">
        <f>IF(N146="základní",J146,0)</f>
        <v>8160</v>
      </c>
      <c r="BF146" s="187">
        <f>IF(N146="snížená",J146,0)</f>
        <v>0</v>
      </c>
      <c r="BG146" s="187">
        <f>IF(N146="zákl. přenesená",J146,0)</f>
        <v>0</v>
      </c>
      <c r="BH146" s="187">
        <f>IF(N146="sníž. přenesená",J146,0)</f>
        <v>0</v>
      </c>
      <c r="BI146" s="187">
        <f>IF(N146="nulová",J146,0)</f>
        <v>0</v>
      </c>
      <c r="BJ146" s="19" t="s">
        <v>80</v>
      </c>
      <c r="BK146" s="187">
        <f>ROUND(I146*H146,2)</f>
        <v>8160</v>
      </c>
      <c r="BL146" s="19" t="s">
        <v>313</v>
      </c>
      <c r="BM146" s="186" t="s">
        <v>1333</v>
      </c>
    </row>
    <row r="147" spans="1:65" s="2" customFormat="1" x14ac:dyDescent="0.2">
      <c r="A147" s="36"/>
      <c r="B147" s="37"/>
      <c r="C147" s="38"/>
      <c r="D147" s="188" t="s">
        <v>148</v>
      </c>
      <c r="E147" s="38"/>
      <c r="F147" s="189" t="s">
        <v>1334</v>
      </c>
      <c r="G147" s="38"/>
      <c r="H147" s="38"/>
      <c r="I147" s="190"/>
      <c r="J147" s="38"/>
      <c r="K147" s="38"/>
      <c r="L147" s="41"/>
      <c r="M147" s="191"/>
      <c r="N147" s="192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148</v>
      </c>
      <c r="AU147" s="19" t="s">
        <v>82</v>
      </c>
    </row>
    <row r="148" spans="1:65" s="2" customFormat="1" x14ac:dyDescent="0.2">
      <c r="A148" s="36"/>
      <c r="B148" s="37"/>
      <c r="C148" s="38"/>
      <c r="D148" s="193" t="s">
        <v>150</v>
      </c>
      <c r="E148" s="38"/>
      <c r="F148" s="194" t="s">
        <v>1335</v>
      </c>
      <c r="G148" s="38"/>
      <c r="H148" s="38"/>
      <c r="I148" s="190"/>
      <c r="J148" s="38"/>
      <c r="K148" s="38"/>
      <c r="L148" s="41"/>
      <c r="M148" s="191"/>
      <c r="N148" s="192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150</v>
      </c>
      <c r="AU148" s="19" t="s">
        <v>82</v>
      </c>
    </row>
    <row r="149" spans="1:65" s="14" customFormat="1" x14ac:dyDescent="0.2">
      <c r="B149" s="205"/>
      <c r="C149" s="206"/>
      <c r="D149" s="188" t="s">
        <v>158</v>
      </c>
      <c r="E149" s="207" t="s">
        <v>19</v>
      </c>
      <c r="F149" s="208" t="s">
        <v>1336</v>
      </c>
      <c r="G149" s="206"/>
      <c r="H149" s="209">
        <v>340</v>
      </c>
      <c r="I149" s="210"/>
      <c r="J149" s="206"/>
      <c r="K149" s="206"/>
      <c r="L149" s="211"/>
      <c r="M149" s="212"/>
      <c r="N149" s="213"/>
      <c r="O149" s="213"/>
      <c r="P149" s="213"/>
      <c r="Q149" s="213"/>
      <c r="R149" s="213"/>
      <c r="S149" s="213"/>
      <c r="T149" s="214"/>
      <c r="AT149" s="215" t="s">
        <v>158</v>
      </c>
      <c r="AU149" s="215" t="s">
        <v>82</v>
      </c>
      <c r="AV149" s="14" t="s">
        <v>82</v>
      </c>
      <c r="AW149" s="14" t="s">
        <v>33</v>
      </c>
      <c r="AX149" s="14" t="s">
        <v>80</v>
      </c>
      <c r="AY149" s="215" t="s">
        <v>138</v>
      </c>
    </row>
    <row r="150" spans="1:65" s="2" customFormat="1" ht="21.75" customHeight="1" x14ac:dyDescent="0.2">
      <c r="A150" s="36"/>
      <c r="B150" s="37"/>
      <c r="C150" s="227" t="s">
        <v>313</v>
      </c>
      <c r="D150" s="227" t="s">
        <v>302</v>
      </c>
      <c r="E150" s="228" t="s">
        <v>1337</v>
      </c>
      <c r="F150" s="229" t="s">
        <v>1338</v>
      </c>
      <c r="G150" s="230" t="s">
        <v>144</v>
      </c>
      <c r="H150" s="231">
        <v>16</v>
      </c>
      <c r="I150" s="232">
        <v>700</v>
      </c>
      <c r="J150" s="233">
        <f>ROUND(I150*H150,2)</f>
        <v>11200</v>
      </c>
      <c r="K150" s="229" t="s">
        <v>19</v>
      </c>
      <c r="L150" s="234"/>
      <c r="M150" s="235" t="s">
        <v>19</v>
      </c>
      <c r="N150" s="236" t="s">
        <v>43</v>
      </c>
      <c r="O150" s="66"/>
      <c r="P150" s="184">
        <f>O150*H150</f>
        <v>0</v>
      </c>
      <c r="Q150" s="184">
        <v>5.0000000000000001E-3</v>
      </c>
      <c r="R150" s="184">
        <f>Q150*H150</f>
        <v>0.08</v>
      </c>
      <c r="S150" s="184">
        <v>0</v>
      </c>
      <c r="T150" s="185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6" t="s">
        <v>428</v>
      </c>
      <c r="AT150" s="186" t="s">
        <v>302</v>
      </c>
      <c r="AU150" s="186" t="s">
        <v>82</v>
      </c>
      <c r="AY150" s="19" t="s">
        <v>138</v>
      </c>
      <c r="BE150" s="187">
        <f>IF(N150="základní",J150,0)</f>
        <v>11200</v>
      </c>
      <c r="BF150" s="187">
        <f>IF(N150="snížená",J150,0)</f>
        <v>0</v>
      </c>
      <c r="BG150" s="187">
        <f>IF(N150="zákl. přenesená",J150,0)</f>
        <v>0</v>
      </c>
      <c r="BH150" s="187">
        <f>IF(N150="sníž. přenesená",J150,0)</f>
        <v>0</v>
      </c>
      <c r="BI150" s="187">
        <f>IF(N150="nulová",J150,0)</f>
        <v>0</v>
      </c>
      <c r="BJ150" s="19" t="s">
        <v>80</v>
      </c>
      <c r="BK150" s="187">
        <f>ROUND(I150*H150,2)</f>
        <v>11200</v>
      </c>
      <c r="BL150" s="19" t="s">
        <v>313</v>
      </c>
      <c r="BM150" s="186" t="s">
        <v>1339</v>
      </c>
    </row>
    <row r="151" spans="1:65" s="2" customFormat="1" x14ac:dyDescent="0.2">
      <c r="A151" s="36"/>
      <c r="B151" s="37"/>
      <c r="C151" s="38"/>
      <c r="D151" s="188" t="s">
        <v>148</v>
      </c>
      <c r="E151" s="38"/>
      <c r="F151" s="189" t="s">
        <v>1338</v>
      </c>
      <c r="G151" s="38"/>
      <c r="H151" s="38"/>
      <c r="I151" s="190"/>
      <c r="J151" s="38"/>
      <c r="K151" s="38"/>
      <c r="L151" s="41"/>
      <c r="M151" s="191"/>
      <c r="N151" s="192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148</v>
      </c>
      <c r="AU151" s="19" t="s">
        <v>82</v>
      </c>
    </row>
    <row r="152" spans="1:65" s="2" customFormat="1" ht="24.15" customHeight="1" x14ac:dyDescent="0.2">
      <c r="A152" s="36"/>
      <c r="B152" s="37"/>
      <c r="C152" s="175" t="s">
        <v>322</v>
      </c>
      <c r="D152" s="175" t="s">
        <v>141</v>
      </c>
      <c r="E152" s="176" t="s">
        <v>1340</v>
      </c>
      <c r="F152" s="177" t="s">
        <v>1341</v>
      </c>
      <c r="G152" s="178" t="s">
        <v>372</v>
      </c>
      <c r="H152" s="179">
        <v>0.29799999999999999</v>
      </c>
      <c r="I152" s="180">
        <v>1720</v>
      </c>
      <c r="J152" s="181">
        <f>ROUND(I152*H152,2)</f>
        <v>512.55999999999995</v>
      </c>
      <c r="K152" s="177" t="s">
        <v>145</v>
      </c>
      <c r="L152" s="41"/>
      <c r="M152" s="182" t="s">
        <v>19</v>
      </c>
      <c r="N152" s="183" t="s">
        <v>43</v>
      </c>
      <c r="O152" s="66"/>
      <c r="P152" s="184">
        <f>O152*H152</f>
        <v>0</v>
      </c>
      <c r="Q152" s="184">
        <v>0</v>
      </c>
      <c r="R152" s="184">
        <f>Q152*H152</f>
        <v>0</v>
      </c>
      <c r="S152" s="184">
        <v>0</v>
      </c>
      <c r="T152" s="185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86" t="s">
        <v>313</v>
      </c>
      <c r="AT152" s="186" t="s">
        <v>141</v>
      </c>
      <c r="AU152" s="186" t="s">
        <v>82</v>
      </c>
      <c r="AY152" s="19" t="s">
        <v>138</v>
      </c>
      <c r="BE152" s="187">
        <f>IF(N152="základní",J152,0)</f>
        <v>512.55999999999995</v>
      </c>
      <c r="BF152" s="187">
        <f>IF(N152="snížená",J152,0)</f>
        <v>0</v>
      </c>
      <c r="BG152" s="187">
        <f>IF(N152="zákl. přenesená",J152,0)</f>
        <v>0</v>
      </c>
      <c r="BH152" s="187">
        <f>IF(N152="sníž. přenesená",J152,0)</f>
        <v>0</v>
      </c>
      <c r="BI152" s="187">
        <f>IF(N152="nulová",J152,0)</f>
        <v>0</v>
      </c>
      <c r="BJ152" s="19" t="s">
        <v>80</v>
      </c>
      <c r="BK152" s="187">
        <f>ROUND(I152*H152,2)</f>
        <v>512.55999999999995</v>
      </c>
      <c r="BL152" s="19" t="s">
        <v>313</v>
      </c>
      <c r="BM152" s="186" t="s">
        <v>1342</v>
      </c>
    </row>
    <row r="153" spans="1:65" s="2" customFormat="1" ht="28.8" x14ac:dyDescent="0.2">
      <c r="A153" s="36"/>
      <c r="B153" s="37"/>
      <c r="C153" s="38"/>
      <c r="D153" s="188" t="s">
        <v>148</v>
      </c>
      <c r="E153" s="38"/>
      <c r="F153" s="189" t="s">
        <v>1343</v>
      </c>
      <c r="G153" s="38"/>
      <c r="H153" s="38"/>
      <c r="I153" s="190"/>
      <c r="J153" s="38"/>
      <c r="K153" s="38"/>
      <c r="L153" s="41"/>
      <c r="M153" s="191"/>
      <c r="N153" s="192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148</v>
      </c>
      <c r="AU153" s="19" t="s">
        <v>82</v>
      </c>
    </row>
    <row r="154" spans="1:65" s="2" customFormat="1" x14ac:dyDescent="0.2">
      <c r="A154" s="36"/>
      <c r="B154" s="37"/>
      <c r="C154" s="38"/>
      <c r="D154" s="193" t="s">
        <v>150</v>
      </c>
      <c r="E154" s="38"/>
      <c r="F154" s="194" t="s">
        <v>1344</v>
      </c>
      <c r="G154" s="38"/>
      <c r="H154" s="38"/>
      <c r="I154" s="190"/>
      <c r="J154" s="38"/>
      <c r="K154" s="38"/>
      <c r="L154" s="41"/>
      <c r="M154" s="191"/>
      <c r="N154" s="192"/>
      <c r="O154" s="66"/>
      <c r="P154" s="66"/>
      <c r="Q154" s="66"/>
      <c r="R154" s="66"/>
      <c r="S154" s="66"/>
      <c r="T154" s="67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T154" s="19" t="s">
        <v>150</v>
      </c>
      <c r="AU154" s="19" t="s">
        <v>82</v>
      </c>
    </row>
    <row r="155" spans="1:65" s="12" customFormat="1" ht="22.8" customHeight="1" x14ac:dyDescent="0.25">
      <c r="B155" s="159"/>
      <c r="C155" s="160"/>
      <c r="D155" s="161" t="s">
        <v>71</v>
      </c>
      <c r="E155" s="173" t="s">
        <v>1345</v>
      </c>
      <c r="F155" s="173" t="s">
        <v>1346</v>
      </c>
      <c r="G155" s="160"/>
      <c r="H155" s="160"/>
      <c r="I155" s="163"/>
      <c r="J155" s="174">
        <f>BK155</f>
        <v>98414.48</v>
      </c>
      <c r="K155" s="160"/>
      <c r="L155" s="165"/>
      <c r="M155" s="166"/>
      <c r="N155" s="167"/>
      <c r="O155" s="167"/>
      <c r="P155" s="168">
        <f>SUM(P156:P180)</f>
        <v>0</v>
      </c>
      <c r="Q155" s="167"/>
      <c r="R155" s="168">
        <f>SUM(R156:R180)</f>
        <v>5.1740000000000001E-2</v>
      </c>
      <c r="S155" s="167"/>
      <c r="T155" s="169">
        <f>SUM(T156:T180)</f>
        <v>3.9149999999999997E-2</v>
      </c>
      <c r="AR155" s="170" t="s">
        <v>82</v>
      </c>
      <c r="AT155" s="171" t="s">
        <v>71</v>
      </c>
      <c r="AU155" s="171" t="s">
        <v>80</v>
      </c>
      <c r="AY155" s="170" t="s">
        <v>138</v>
      </c>
      <c r="BK155" s="172">
        <f>SUM(BK156:BK180)</f>
        <v>98414.48</v>
      </c>
    </row>
    <row r="156" spans="1:65" s="2" customFormat="1" ht="24.15" customHeight="1" x14ac:dyDescent="0.2">
      <c r="A156" s="36"/>
      <c r="B156" s="37"/>
      <c r="C156" s="175" t="s">
        <v>326</v>
      </c>
      <c r="D156" s="175" t="s">
        <v>141</v>
      </c>
      <c r="E156" s="176" t="s">
        <v>1347</v>
      </c>
      <c r="F156" s="177" t="s">
        <v>1348</v>
      </c>
      <c r="G156" s="178" t="s">
        <v>144</v>
      </c>
      <c r="H156" s="179">
        <v>29</v>
      </c>
      <c r="I156" s="180">
        <v>40</v>
      </c>
      <c r="J156" s="181">
        <f>ROUND(I156*H156,2)</f>
        <v>1160</v>
      </c>
      <c r="K156" s="177" t="s">
        <v>145</v>
      </c>
      <c r="L156" s="41"/>
      <c r="M156" s="182" t="s">
        <v>19</v>
      </c>
      <c r="N156" s="183" t="s">
        <v>43</v>
      </c>
      <c r="O156" s="66"/>
      <c r="P156" s="184">
        <f>O156*H156</f>
        <v>0</v>
      </c>
      <c r="Q156" s="184">
        <v>4.0000000000000003E-5</v>
      </c>
      <c r="R156" s="184">
        <f>Q156*H156</f>
        <v>1.16E-3</v>
      </c>
      <c r="S156" s="184">
        <v>4.4999999999999999E-4</v>
      </c>
      <c r="T156" s="185">
        <f>S156*H156</f>
        <v>1.3049999999999999E-2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86" t="s">
        <v>313</v>
      </c>
      <c r="AT156" s="186" t="s">
        <v>141</v>
      </c>
      <c r="AU156" s="186" t="s">
        <v>82</v>
      </c>
      <c r="AY156" s="19" t="s">
        <v>138</v>
      </c>
      <c r="BE156" s="187">
        <f>IF(N156="základní",J156,0)</f>
        <v>1160</v>
      </c>
      <c r="BF156" s="187">
        <f>IF(N156="snížená",J156,0)</f>
        <v>0</v>
      </c>
      <c r="BG156" s="187">
        <f>IF(N156="zákl. přenesená",J156,0)</f>
        <v>0</v>
      </c>
      <c r="BH156" s="187">
        <f>IF(N156="sníž. přenesená",J156,0)</f>
        <v>0</v>
      </c>
      <c r="BI156" s="187">
        <f>IF(N156="nulová",J156,0)</f>
        <v>0</v>
      </c>
      <c r="BJ156" s="19" t="s">
        <v>80</v>
      </c>
      <c r="BK156" s="187">
        <f>ROUND(I156*H156,2)</f>
        <v>1160</v>
      </c>
      <c r="BL156" s="19" t="s">
        <v>313</v>
      </c>
      <c r="BM156" s="186" t="s">
        <v>1349</v>
      </c>
    </row>
    <row r="157" spans="1:65" s="2" customFormat="1" x14ac:dyDescent="0.2">
      <c r="A157" s="36"/>
      <c r="B157" s="37"/>
      <c r="C157" s="38"/>
      <c r="D157" s="188" t="s">
        <v>148</v>
      </c>
      <c r="E157" s="38"/>
      <c r="F157" s="189" t="s">
        <v>1350</v>
      </c>
      <c r="G157" s="38"/>
      <c r="H157" s="38"/>
      <c r="I157" s="190"/>
      <c r="J157" s="38"/>
      <c r="K157" s="38"/>
      <c r="L157" s="41"/>
      <c r="M157" s="191"/>
      <c r="N157" s="192"/>
      <c r="O157" s="66"/>
      <c r="P157" s="66"/>
      <c r="Q157" s="66"/>
      <c r="R157" s="66"/>
      <c r="S157" s="66"/>
      <c r="T157" s="67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9" t="s">
        <v>148</v>
      </c>
      <c r="AU157" s="19" t="s">
        <v>82</v>
      </c>
    </row>
    <row r="158" spans="1:65" s="2" customFormat="1" x14ac:dyDescent="0.2">
      <c r="A158" s="36"/>
      <c r="B158" s="37"/>
      <c r="C158" s="38"/>
      <c r="D158" s="193" t="s">
        <v>150</v>
      </c>
      <c r="E158" s="38"/>
      <c r="F158" s="194" t="s">
        <v>1351</v>
      </c>
      <c r="G158" s="38"/>
      <c r="H158" s="38"/>
      <c r="I158" s="190"/>
      <c r="J158" s="38"/>
      <c r="K158" s="38"/>
      <c r="L158" s="41"/>
      <c r="M158" s="191"/>
      <c r="N158" s="192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9" t="s">
        <v>150</v>
      </c>
      <c r="AU158" s="19" t="s">
        <v>82</v>
      </c>
    </row>
    <row r="159" spans="1:65" s="14" customFormat="1" x14ac:dyDescent="0.2">
      <c r="B159" s="205"/>
      <c r="C159" s="206"/>
      <c r="D159" s="188" t="s">
        <v>158</v>
      </c>
      <c r="E159" s="207" t="s">
        <v>19</v>
      </c>
      <c r="F159" s="208" t="s">
        <v>1352</v>
      </c>
      <c r="G159" s="206"/>
      <c r="H159" s="209">
        <v>29</v>
      </c>
      <c r="I159" s="210"/>
      <c r="J159" s="206"/>
      <c r="K159" s="206"/>
      <c r="L159" s="211"/>
      <c r="M159" s="212"/>
      <c r="N159" s="213"/>
      <c r="O159" s="213"/>
      <c r="P159" s="213"/>
      <c r="Q159" s="213"/>
      <c r="R159" s="213"/>
      <c r="S159" s="213"/>
      <c r="T159" s="214"/>
      <c r="AT159" s="215" t="s">
        <v>158</v>
      </c>
      <c r="AU159" s="215" t="s">
        <v>82</v>
      </c>
      <c r="AV159" s="14" t="s">
        <v>82</v>
      </c>
      <c r="AW159" s="14" t="s">
        <v>33</v>
      </c>
      <c r="AX159" s="14" t="s">
        <v>80</v>
      </c>
      <c r="AY159" s="215" t="s">
        <v>138</v>
      </c>
    </row>
    <row r="160" spans="1:65" s="2" customFormat="1" ht="24.15" customHeight="1" x14ac:dyDescent="0.2">
      <c r="A160" s="36"/>
      <c r="B160" s="37"/>
      <c r="C160" s="175" t="s">
        <v>330</v>
      </c>
      <c r="D160" s="175" t="s">
        <v>141</v>
      </c>
      <c r="E160" s="176" t="s">
        <v>1353</v>
      </c>
      <c r="F160" s="177" t="s">
        <v>1354</v>
      </c>
      <c r="G160" s="178" t="s">
        <v>144</v>
      </c>
      <c r="H160" s="179">
        <v>58</v>
      </c>
      <c r="I160" s="180">
        <v>110</v>
      </c>
      <c r="J160" s="181">
        <f>ROUND(I160*H160,2)</f>
        <v>6380</v>
      </c>
      <c r="K160" s="177" t="s">
        <v>145</v>
      </c>
      <c r="L160" s="41"/>
      <c r="M160" s="182" t="s">
        <v>19</v>
      </c>
      <c r="N160" s="183" t="s">
        <v>43</v>
      </c>
      <c r="O160" s="66"/>
      <c r="P160" s="184">
        <f>O160*H160</f>
        <v>0</v>
      </c>
      <c r="Q160" s="184">
        <v>9.0000000000000006E-5</v>
      </c>
      <c r="R160" s="184">
        <f>Q160*H160</f>
        <v>5.2200000000000007E-3</v>
      </c>
      <c r="S160" s="184">
        <v>4.4999999999999999E-4</v>
      </c>
      <c r="T160" s="185">
        <f>S160*H160</f>
        <v>2.6099999999999998E-2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86" t="s">
        <v>313</v>
      </c>
      <c r="AT160" s="186" t="s">
        <v>141</v>
      </c>
      <c r="AU160" s="186" t="s">
        <v>82</v>
      </c>
      <c r="AY160" s="19" t="s">
        <v>138</v>
      </c>
      <c r="BE160" s="187">
        <f>IF(N160="základní",J160,0)</f>
        <v>6380</v>
      </c>
      <c r="BF160" s="187">
        <f>IF(N160="snížená",J160,0)</f>
        <v>0</v>
      </c>
      <c r="BG160" s="187">
        <f>IF(N160="zákl. přenesená",J160,0)</f>
        <v>0</v>
      </c>
      <c r="BH160" s="187">
        <f>IF(N160="sníž. přenesená",J160,0)</f>
        <v>0</v>
      </c>
      <c r="BI160" s="187">
        <f>IF(N160="nulová",J160,0)</f>
        <v>0</v>
      </c>
      <c r="BJ160" s="19" t="s">
        <v>80</v>
      </c>
      <c r="BK160" s="187">
        <f>ROUND(I160*H160,2)</f>
        <v>6380</v>
      </c>
      <c r="BL160" s="19" t="s">
        <v>313</v>
      </c>
      <c r="BM160" s="186" t="s">
        <v>1355</v>
      </c>
    </row>
    <row r="161" spans="1:65" s="2" customFormat="1" x14ac:dyDescent="0.2">
      <c r="A161" s="36"/>
      <c r="B161" s="37"/>
      <c r="C161" s="38"/>
      <c r="D161" s="188" t="s">
        <v>148</v>
      </c>
      <c r="E161" s="38"/>
      <c r="F161" s="189" t="s">
        <v>1356</v>
      </c>
      <c r="G161" s="38"/>
      <c r="H161" s="38"/>
      <c r="I161" s="190"/>
      <c r="J161" s="38"/>
      <c r="K161" s="38"/>
      <c r="L161" s="41"/>
      <c r="M161" s="191"/>
      <c r="N161" s="192"/>
      <c r="O161" s="66"/>
      <c r="P161" s="66"/>
      <c r="Q161" s="66"/>
      <c r="R161" s="66"/>
      <c r="S161" s="66"/>
      <c r="T161" s="67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9" t="s">
        <v>148</v>
      </c>
      <c r="AU161" s="19" t="s">
        <v>82</v>
      </c>
    </row>
    <row r="162" spans="1:65" s="2" customFormat="1" x14ac:dyDescent="0.2">
      <c r="A162" s="36"/>
      <c r="B162" s="37"/>
      <c r="C162" s="38"/>
      <c r="D162" s="193" t="s">
        <v>150</v>
      </c>
      <c r="E162" s="38"/>
      <c r="F162" s="194" t="s">
        <v>1357</v>
      </c>
      <c r="G162" s="38"/>
      <c r="H162" s="38"/>
      <c r="I162" s="190"/>
      <c r="J162" s="38"/>
      <c r="K162" s="38"/>
      <c r="L162" s="41"/>
      <c r="M162" s="191"/>
      <c r="N162" s="192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150</v>
      </c>
      <c r="AU162" s="19" t="s">
        <v>82</v>
      </c>
    </row>
    <row r="163" spans="1:65" s="14" customFormat="1" x14ac:dyDescent="0.2">
      <c r="B163" s="205"/>
      <c r="C163" s="206"/>
      <c r="D163" s="188" t="s">
        <v>158</v>
      </c>
      <c r="E163" s="207" t="s">
        <v>19</v>
      </c>
      <c r="F163" s="208" t="s">
        <v>1358</v>
      </c>
      <c r="G163" s="206"/>
      <c r="H163" s="209">
        <v>58</v>
      </c>
      <c r="I163" s="210"/>
      <c r="J163" s="206"/>
      <c r="K163" s="206"/>
      <c r="L163" s="211"/>
      <c r="M163" s="212"/>
      <c r="N163" s="213"/>
      <c r="O163" s="213"/>
      <c r="P163" s="213"/>
      <c r="Q163" s="213"/>
      <c r="R163" s="213"/>
      <c r="S163" s="213"/>
      <c r="T163" s="214"/>
      <c r="AT163" s="215" t="s">
        <v>158</v>
      </c>
      <c r="AU163" s="215" t="s">
        <v>82</v>
      </c>
      <c r="AV163" s="14" t="s">
        <v>82</v>
      </c>
      <c r="AW163" s="14" t="s">
        <v>33</v>
      </c>
      <c r="AX163" s="14" t="s">
        <v>80</v>
      </c>
      <c r="AY163" s="215" t="s">
        <v>138</v>
      </c>
    </row>
    <row r="164" spans="1:65" s="2" customFormat="1" ht="24.15" customHeight="1" x14ac:dyDescent="0.2">
      <c r="A164" s="36"/>
      <c r="B164" s="37"/>
      <c r="C164" s="175" t="s">
        <v>337</v>
      </c>
      <c r="D164" s="175" t="s">
        <v>141</v>
      </c>
      <c r="E164" s="176" t="s">
        <v>1359</v>
      </c>
      <c r="F164" s="177" t="s">
        <v>1360</v>
      </c>
      <c r="G164" s="178" t="s">
        <v>144</v>
      </c>
      <c r="H164" s="179">
        <v>24</v>
      </c>
      <c r="I164" s="180">
        <v>410</v>
      </c>
      <c r="J164" s="181">
        <f>ROUND(I164*H164,2)</f>
        <v>9840</v>
      </c>
      <c r="K164" s="177" t="s">
        <v>145</v>
      </c>
      <c r="L164" s="41"/>
      <c r="M164" s="182" t="s">
        <v>19</v>
      </c>
      <c r="N164" s="183" t="s">
        <v>43</v>
      </c>
      <c r="O164" s="66"/>
      <c r="P164" s="184">
        <f>O164*H164</f>
        <v>0</v>
      </c>
      <c r="Q164" s="184">
        <v>1.3999999999999999E-4</v>
      </c>
      <c r="R164" s="184">
        <f>Q164*H164</f>
        <v>3.3599999999999997E-3</v>
      </c>
      <c r="S164" s="184">
        <v>0</v>
      </c>
      <c r="T164" s="185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86" t="s">
        <v>313</v>
      </c>
      <c r="AT164" s="186" t="s">
        <v>141</v>
      </c>
      <c r="AU164" s="186" t="s">
        <v>82</v>
      </c>
      <c r="AY164" s="19" t="s">
        <v>138</v>
      </c>
      <c r="BE164" s="187">
        <f>IF(N164="základní",J164,0)</f>
        <v>9840</v>
      </c>
      <c r="BF164" s="187">
        <f>IF(N164="snížená",J164,0)</f>
        <v>0</v>
      </c>
      <c r="BG164" s="187">
        <f>IF(N164="zákl. přenesená",J164,0)</f>
        <v>0</v>
      </c>
      <c r="BH164" s="187">
        <f>IF(N164="sníž. přenesená",J164,0)</f>
        <v>0</v>
      </c>
      <c r="BI164" s="187">
        <f>IF(N164="nulová",J164,0)</f>
        <v>0</v>
      </c>
      <c r="BJ164" s="19" t="s">
        <v>80</v>
      </c>
      <c r="BK164" s="187">
        <f>ROUND(I164*H164,2)</f>
        <v>9840</v>
      </c>
      <c r="BL164" s="19" t="s">
        <v>313</v>
      </c>
      <c r="BM164" s="186" t="s">
        <v>1361</v>
      </c>
    </row>
    <row r="165" spans="1:65" s="2" customFormat="1" ht="19.2" x14ac:dyDescent="0.2">
      <c r="A165" s="36"/>
      <c r="B165" s="37"/>
      <c r="C165" s="38"/>
      <c r="D165" s="188" t="s">
        <v>148</v>
      </c>
      <c r="E165" s="38"/>
      <c r="F165" s="189" t="s">
        <v>1362</v>
      </c>
      <c r="G165" s="38"/>
      <c r="H165" s="38"/>
      <c r="I165" s="190"/>
      <c r="J165" s="38"/>
      <c r="K165" s="38"/>
      <c r="L165" s="41"/>
      <c r="M165" s="191"/>
      <c r="N165" s="192"/>
      <c r="O165" s="66"/>
      <c r="P165" s="66"/>
      <c r="Q165" s="66"/>
      <c r="R165" s="66"/>
      <c r="S165" s="66"/>
      <c r="T165" s="67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9" t="s">
        <v>148</v>
      </c>
      <c r="AU165" s="19" t="s">
        <v>82</v>
      </c>
    </row>
    <row r="166" spans="1:65" s="2" customFormat="1" x14ac:dyDescent="0.2">
      <c r="A166" s="36"/>
      <c r="B166" s="37"/>
      <c r="C166" s="38"/>
      <c r="D166" s="193" t="s">
        <v>150</v>
      </c>
      <c r="E166" s="38"/>
      <c r="F166" s="194" t="s">
        <v>1363</v>
      </c>
      <c r="G166" s="38"/>
      <c r="H166" s="38"/>
      <c r="I166" s="190"/>
      <c r="J166" s="38"/>
      <c r="K166" s="38"/>
      <c r="L166" s="41"/>
      <c r="M166" s="191"/>
      <c r="N166" s="192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9" t="s">
        <v>150</v>
      </c>
      <c r="AU166" s="19" t="s">
        <v>82</v>
      </c>
    </row>
    <row r="167" spans="1:65" s="14" customFormat="1" x14ac:dyDescent="0.2">
      <c r="B167" s="205"/>
      <c r="C167" s="206"/>
      <c r="D167" s="188" t="s">
        <v>158</v>
      </c>
      <c r="E167" s="207" t="s">
        <v>19</v>
      </c>
      <c r="F167" s="208" t="s">
        <v>1364</v>
      </c>
      <c r="G167" s="206"/>
      <c r="H167" s="209">
        <v>24</v>
      </c>
      <c r="I167" s="210"/>
      <c r="J167" s="206"/>
      <c r="K167" s="206"/>
      <c r="L167" s="211"/>
      <c r="M167" s="212"/>
      <c r="N167" s="213"/>
      <c r="O167" s="213"/>
      <c r="P167" s="213"/>
      <c r="Q167" s="213"/>
      <c r="R167" s="213"/>
      <c r="S167" s="213"/>
      <c r="T167" s="214"/>
      <c r="AT167" s="215" t="s">
        <v>158</v>
      </c>
      <c r="AU167" s="215" t="s">
        <v>82</v>
      </c>
      <c r="AV167" s="14" t="s">
        <v>82</v>
      </c>
      <c r="AW167" s="14" t="s">
        <v>33</v>
      </c>
      <c r="AX167" s="14" t="s">
        <v>80</v>
      </c>
      <c r="AY167" s="215" t="s">
        <v>138</v>
      </c>
    </row>
    <row r="168" spans="1:65" s="2" customFormat="1" ht="24.15" customHeight="1" x14ac:dyDescent="0.2">
      <c r="A168" s="36"/>
      <c r="B168" s="37"/>
      <c r="C168" s="175" t="s">
        <v>7</v>
      </c>
      <c r="D168" s="175" t="s">
        <v>141</v>
      </c>
      <c r="E168" s="176" t="s">
        <v>1365</v>
      </c>
      <c r="F168" s="177" t="s">
        <v>1366</v>
      </c>
      <c r="G168" s="178" t="s">
        <v>144</v>
      </c>
      <c r="H168" s="179">
        <v>6</v>
      </c>
      <c r="I168" s="180">
        <v>870</v>
      </c>
      <c r="J168" s="181">
        <f>ROUND(I168*H168,2)</f>
        <v>5220</v>
      </c>
      <c r="K168" s="177" t="s">
        <v>145</v>
      </c>
      <c r="L168" s="41"/>
      <c r="M168" s="182" t="s">
        <v>19</v>
      </c>
      <c r="N168" s="183" t="s">
        <v>43</v>
      </c>
      <c r="O168" s="66"/>
      <c r="P168" s="184">
        <f>O168*H168</f>
        <v>0</v>
      </c>
      <c r="Q168" s="184">
        <v>2.0000000000000001E-4</v>
      </c>
      <c r="R168" s="184">
        <f>Q168*H168</f>
        <v>1.2000000000000001E-3</v>
      </c>
      <c r="S168" s="184">
        <v>0</v>
      </c>
      <c r="T168" s="185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86" t="s">
        <v>313</v>
      </c>
      <c r="AT168" s="186" t="s">
        <v>141</v>
      </c>
      <c r="AU168" s="186" t="s">
        <v>82</v>
      </c>
      <c r="AY168" s="19" t="s">
        <v>138</v>
      </c>
      <c r="BE168" s="187">
        <f>IF(N168="základní",J168,0)</f>
        <v>5220</v>
      </c>
      <c r="BF168" s="187">
        <f>IF(N168="snížená",J168,0)</f>
        <v>0</v>
      </c>
      <c r="BG168" s="187">
        <f>IF(N168="zákl. přenesená",J168,0)</f>
        <v>0</v>
      </c>
      <c r="BH168" s="187">
        <f>IF(N168="sníž. přenesená",J168,0)</f>
        <v>0</v>
      </c>
      <c r="BI168" s="187">
        <f>IF(N168="nulová",J168,0)</f>
        <v>0</v>
      </c>
      <c r="BJ168" s="19" t="s">
        <v>80</v>
      </c>
      <c r="BK168" s="187">
        <f>ROUND(I168*H168,2)</f>
        <v>5220</v>
      </c>
      <c r="BL168" s="19" t="s">
        <v>313</v>
      </c>
      <c r="BM168" s="186" t="s">
        <v>1367</v>
      </c>
    </row>
    <row r="169" spans="1:65" s="2" customFormat="1" ht="19.2" x14ac:dyDescent="0.2">
      <c r="A169" s="36"/>
      <c r="B169" s="37"/>
      <c r="C169" s="38"/>
      <c r="D169" s="188" t="s">
        <v>148</v>
      </c>
      <c r="E169" s="38"/>
      <c r="F169" s="189" t="s">
        <v>1368</v>
      </c>
      <c r="G169" s="38"/>
      <c r="H169" s="38"/>
      <c r="I169" s="190"/>
      <c r="J169" s="38"/>
      <c r="K169" s="38"/>
      <c r="L169" s="41"/>
      <c r="M169" s="191"/>
      <c r="N169" s="192"/>
      <c r="O169" s="66"/>
      <c r="P169" s="66"/>
      <c r="Q169" s="66"/>
      <c r="R169" s="66"/>
      <c r="S169" s="66"/>
      <c r="T169" s="67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9" t="s">
        <v>148</v>
      </c>
      <c r="AU169" s="19" t="s">
        <v>82</v>
      </c>
    </row>
    <row r="170" spans="1:65" s="2" customFormat="1" x14ac:dyDescent="0.2">
      <c r="A170" s="36"/>
      <c r="B170" s="37"/>
      <c r="C170" s="38"/>
      <c r="D170" s="193" t="s">
        <v>150</v>
      </c>
      <c r="E170" s="38"/>
      <c r="F170" s="194" t="s">
        <v>1369</v>
      </c>
      <c r="G170" s="38"/>
      <c r="H170" s="38"/>
      <c r="I170" s="190"/>
      <c r="J170" s="38"/>
      <c r="K170" s="38"/>
      <c r="L170" s="41"/>
      <c r="M170" s="191"/>
      <c r="N170" s="192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9" t="s">
        <v>150</v>
      </c>
      <c r="AU170" s="19" t="s">
        <v>82</v>
      </c>
    </row>
    <row r="171" spans="1:65" s="14" customFormat="1" x14ac:dyDescent="0.2">
      <c r="B171" s="205"/>
      <c r="C171" s="206"/>
      <c r="D171" s="188" t="s">
        <v>158</v>
      </c>
      <c r="E171" s="207" t="s">
        <v>19</v>
      </c>
      <c r="F171" s="208" t="s">
        <v>1370</v>
      </c>
      <c r="G171" s="206"/>
      <c r="H171" s="209">
        <v>6</v>
      </c>
      <c r="I171" s="210"/>
      <c r="J171" s="206"/>
      <c r="K171" s="206"/>
      <c r="L171" s="211"/>
      <c r="M171" s="212"/>
      <c r="N171" s="213"/>
      <c r="O171" s="213"/>
      <c r="P171" s="213"/>
      <c r="Q171" s="213"/>
      <c r="R171" s="213"/>
      <c r="S171" s="213"/>
      <c r="T171" s="214"/>
      <c r="AT171" s="215" t="s">
        <v>158</v>
      </c>
      <c r="AU171" s="215" t="s">
        <v>82</v>
      </c>
      <c r="AV171" s="14" t="s">
        <v>82</v>
      </c>
      <c r="AW171" s="14" t="s">
        <v>33</v>
      </c>
      <c r="AX171" s="14" t="s">
        <v>80</v>
      </c>
      <c r="AY171" s="215" t="s">
        <v>138</v>
      </c>
    </row>
    <row r="172" spans="1:65" s="2" customFormat="1" ht="24.15" customHeight="1" x14ac:dyDescent="0.2">
      <c r="A172" s="36"/>
      <c r="B172" s="37"/>
      <c r="C172" s="175" t="s">
        <v>352</v>
      </c>
      <c r="D172" s="175" t="s">
        <v>141</v>
      </c>
      <c r="E172" s="176" t="s">
        <v>1371</v>
      </c>
      <c r="F172" s="177" t="s">
        <v>1372</v>
      </c>
      <c r="G172" s="178" t="s">
        <v>144</v>
      </c>
      <c r="H172" s="179">
        <v>30</v>
      </c>
      <c r="I172" s="180">
        <v>995</v>
      </c>
      <c r="J172" s="181">
        <f>ROUND(I172*H172,2)</f>
        <v>29850</v>
      </c>
      <c r="K172" s="177" t="s">
        <v>145</v>
      </c>
      <c r="L172" s="41"/>
      <c r="M172" s="182" t="s">
        <v>19</v>
      </c>
      <c r="N172" s="183" t="s">
        <v>43</v>
      </c>
      <c r="O172" s="66"/>
      <c r="P172" s="184">
        <f>O172*H172</f>
        <v>0</v>
      </c>
      <c r="Q172" s="184">
        <v>8.5999999999999998E-4</v>
      </c>
      <c r="R172" s="184">
        <f>Q172*H172</f>
        <v>2.58E-2</v>
      </c>
      <c r="S172" s="184">
        <v>0</v>
      </c>
      <c r="T172" s="185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86" t="s">
        <v>313</v>
      </c>
      <c r="AT172" s="186" t="s">
        <v>141</v>
      </c>
      <c r="AU172" s="186" t="s">
        <v>82</v>
      </c>
      <c r="AY172" s="19" t="s">
        <v>138</v>
      </c>
      <c r="BE172" s="187">
        <f>IF(N172="základní",J172,0)</f>
        <v>29850</v>
      </c>
      <c r="BF172" s="187">
        <f>IF(N172="snížená",J172,0)</f>
        <v>0</v>
      </c>
      <c r="BG172" s="187">
        <f>IF(N172="zákl. přenesená",J172,0)</f>
        <v>0</v>
      </c>
      <c r="BH172" s="187">
        <f>IF(N172="sníž. přenesená",J172,0)</f>
        <v>0</v>
      </c>
      <c r="BI172" s="187">
        <f>IF(N172="nulová",J172,0)</f>
        <v>0</v>
      </c>
      <c r="BJ172" s="19" t="s">
        <v>80</v>
      </c>
      <c r="BK172" s="187">
        <f>ROUND(I172*H172,2)</f>
        <v>29850</v>
      </c>
      <c r="BL172" s="19" t="s">
        <v>313</v>
      </c>
      <c r="BM172" s="186" t="s">
        <v>1373</v>
      </c>
    </row>
    <row r="173" spans="1:65" s="2" customFormat="1" ht="19.2" x14ac:dyDescent="0.2">
      <c r="A173" s="36"/>
      <c r="B173" s="37"/>
      <c r="C173" s="38"/>
      <c r="D173" s="188" t="s">
        <v>148</v>
      </c>
      <c r="E173" s="38"/>
      <c r="F173" s="189" t="s">
        <v>1374</v>
      </c>
      <c r="G173" s="38"/>
      <c r="H173" s="38"/>
      <c r="I173" s="190"/>
      <c r="J173" s="38"/>
      <c r="K173" s="38"/>
      <c r="L173" s="41"/>
      <c r="M173" s="191"/>
      <c r="N173" s="192"/>
      <c r="O173" s="66"/>
      <c r="P173" s="66"/>
      <c r="Q173" s="66"/>
      <c r="R173" s="66"/>
      <c r="S173" s="66"/>
      <c r="T173" s="67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9" t="s">
        <v>148</v>
      </c>
      <c r="AU173" s="19" t="s">
        <v>82</v>
      </c>
    </row>
    <row r="174" spans="1:65" s="2" customFormat="1" x14ac:dyDescent="0.2">
      <c r="A174" s="36"/>
      <c r="B174" s="37"/>
      <c r="C174" s="38"/>
      <c r="D174" s="193" t="s">
        <v>150</v>
      </c>
      <c r="E174" s="38"/>
      <c r="F174" s="194" t="s">
        <v>1375</v>
      </c>
      <c r="G174" s="38"/>
      <c r="H174" s="38"/>
      <c r="I174" s="190"/>
      <c r="J174" s="38"/>
      <c r="K174" s="38"/>
      <c r="L174" s="41"/>
      <c r="M174" s="191"/>
      <c r="N174" s="192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150</v>
      </c>
      <c r="AU174" s="19" t="s">
        <v>82</v>
      </c>
    </row>
    <row r="175" spans="1:65" s="14" customFormat="1" x14ac:dyDescent="0.2">
      <c r="B175" s="205"/>
      <c r="C175" s="206"/>
      <c r="D175" s="188" t="s">
        <v>158</v>
      </c>
      <c r="E175" s="207" t="s">
        <v>19</v>
      </c>
      <c r="F175" s="208" t="s">
        <v>1376</v>
      </c>
      <c r="G175" s="206"/>
      <c r="H175" s="209">
        <v>30</v>
      </c>
      <c r="I175" s="210"/>
      <c r="J175" s="206"/>
      <c r="K175" s="206"/>
      <c r="L175" s="211"/>
      <c r="M175" s="212"/>
      <c r="N175" s="213"/>
      <c r="O175" s="213"/>
      <c r="P175" s="213"/>
      <c r="Q175" s="213"/>
      <c r="R175" s="213"/>
      <c r="S175" s="213"/>
      <c r="T175" s="214"/>
      <c r="AT175" s="215" t="s">
        <v>158</v>
      </c>
      <c r="AU175" s="215" t="s">
        <v>82</v>
      </c>
      <c r="AV175" s="14" t="s">
        <v>82</v>
      </c>
      <c r="AW175" s="14" t="s">
        <v>33</v>
      </c>
      <c r="AX175" s="14" t="s">
        <v>80</v>
      </c>
      <c r="AY175" s="215" t="s">
        <v>138</v>
      </c>
    </row>
    <row r="176" spans="1:65" s="2" customFormat="1" ht="24.15" customHeight="1" x14ac:dyDescent="0.2">
      <c r="A176" s="36"/>
      <c r="B176" s="37"/>
      <c r="C176" s="175" t="s">
        <v>360</v>
      </c>
      <c r="D176" s="175" t="s">
        <v>141</v>
      </c>
      <c r="E176" s="176" t="s">
        <v>1377</v>
      </c>
      <c r="F176" s="177" t="s">
        <v>1378</v>
      </c>
      <c r="G176" s="178" t="s">
        <v>144</v>
      </c>
      <c r="H176" s="179">
        <v>30</v>
      </c>
      <c r="I176" s="180">
        <v>1530</v>
      </c>
      <c r="J176" s="181">
        <f>ROUND(I176*H176,2)</f>
        <v>45900</v>
      </c>
      <c r="K176" s="177" t="s">
        <v>19</v>
      </c>
      <c r="L176" s="41"/>
      <c r="M176" s="182" t="s">
        <v>19</v>
      </c>
      <c r="N176" s="183" t="s">
        <v>43</v>
      </c>
      <c r="O176" s="66"/>
      <c r="P176" s="184">
        <f>O176*H176</f>
        <v>0</v>
      </c>
      <c r="Q176" s="184">
        <v>5.0000000000000001E-4</v>
      </c>
      <c r="R176" s="184">
        <f>Q176*H176</f>
        <v>1.4999999999999999E-2</v>
      </c>
      <c r="S176" s="184">
        <v>0</v>
      </c>
      <c r="T176" s="185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86" t="s">
        <v>313</v>
      </c>
      <c r="AT176" s="186" t="s">
        <v>141</v>
      </c>
      <c r="AU176" s="186" t="s">
        <v>82</v>
      </c>
      <c r="AY176" s="19" t="s">
        <v>138</v>
      </c>
      <c r="BE176" s="187">
        <f>IF(N176="základní",J176,0)</f>
        <v>45900</v>
      </c>
      <c r="BF176" s="187">
        <f>IF(N176="snížená",J176,0)</f>
        <v>0</v>
      </c>
      <c r="BG176" s="187">
        <f>IF(N176="zákl. přenesená",J176,0)</f>
        <v>0</v>
      </c>
      <c r="BH176" s="187">
        <f>IF(N176="sníž. přenesená",J176,0)</f>
        <v>0</v>
      </c>
      <c r="BI176" s="187">
        <f>IF(N176="nulová",J176,0)</f>
        <v>0</v>
      </c>
      <c r="BJ176" s="19" t="s">
        <v>80</v>
      </c>
      <c r="BK176" s="187">
        <f>ROUND(I176*H176,2)</f>
        <v>45900</v>
      </c>
      <c r="BL176" s="19" t="s">
        <v>313</v>
      </c>
      <c r="BM176" s="186" t="s">
        <v>1379</v>
      </c>
    </row>
    <row r="177" spans="1:65" s="2" customFormat="1" ht="19.2" x14ac:dyDescent="0.2">
      <c r="A177" s="36"/>
      <c r="B177" s="37"/>
      <c r="C177" s="38"/>
      <c r="D177" s="188" t="s">
        <v>148</v>
      </c>
      <c r="E177" s="38"/>
      <c r="F177" s="189" t="s">
        <v>1378</v>
      </c>
      <c r="G177" s="38"/>
      <c r="H177" s="38"/>
      <c r="I177" s="190"/>
      <c r="J177" s="38"/>
      <c r="K177" s="38"/>
      <c r="L177" s="41"/>
      <c r="M177" s="191"/>
      <c r="N177" s="192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148</v>
      </c>
      <c r="AU177" s="19" t="s">
        <v>82</v>
      </c>
    </row>
    <row r="178" spans="1:65" s="2" customFormat="1" ht="21.75" customHeight="1" x14ac:dyDescent="0.2">
      <c r="A178" s="36"/>
      <c r="B178" s="37"/>
      <c r="C178" s="175" t="s">
        <v>369</v>
      </c>
      <c r="D178" s="175" t="s">
        <v>141</v>
      </c>
      <c r="E178" s="176" t="s">
        <v>1380</v>
      </c>
      <c r="F178" s="177" t="s">
        <v>1381</v>
      </c>
      <c r="G178" s="178" t="s">
        <v>372</v>
      </c>
      <c r="H178" s="179">
        <v>5.1999999999999998E-2</v>
      </c>
      <c r="I178" s="180">
        <v>1240</v>
      </c>
      <c r="J178" s="181">
        <f>ROUND(I178*H178,2)</f>
        <v>64.48</v>
      </c>
      <c r="K178" s="177" t="s">
        <v>145</v>
      </c>
      <c r="L178" s="41"/>
      <c r="M178" s="182" t="s">
        <v>19</v>
      </c>
      <c r="N178" s="183" t="s">
        <v>43</v>
      </c>
      <c r="O178" s="66"/>
      <c r="P178" s="184">
        <f>O178*H178</f>
        <v>0</v>
      </c>
      <c r="Q178" s="184">
        <v>0</v>
      </c>
      <c r="R178" s="184">
        <f>Q178*H178</f>
        <v>0</v>
      </c>
      <c r="S178" s="184">
        <v>0</v>
      </c>
      <c r="T178" s="185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86" t="s">
        <v>313</v>
      </c>
      <c r="AT178" s="186" t="s">
        <v>141</v>
      </c>
      <c r="AU178" s="186" t="s">
        <v>82</v>
      </c>
      <c r="AY178" s="19" t="s">
        <v>138</v>
      </c>
      <c r="BE178" s="187">
        <f>IF(N178="základní",J178,0)</f>
        <v>64.48</v>
      </c>
      <c r="BF178" s="187">
        <f>IF(N178="snížená",J178,0)</f>
        <v>0</v>
      </c>
      <c r="BG178" s="187">
        <f>IF(N178="zákl. přenesená",J178,0)</f>
        <v>0</v>
      </c>
      <c r="BH178" s="187">
        <f>IF(N178="sníž. přenesená",J178,0)</f>
        <v>0</v>
      </c>
      <c r="BI178" s="187">
        <f>IF(N178="nulová",J178,0)</f>
        <v>0</v>
      </c>
      <c r="BJ178" s="19" t="s">
        <v>80</v>
      </c>
      <c r="BK178" s="187">
        <f>ROUND(I178*H178,2)</f>
        <v>64.48</v>
      </c>
      <c r="BL178" s="19" t="s">
        <v>313</v>
      </c>
      <c r="BM178" s="186" t="s">
        <v>1382</v>
      </c>
    </row>
    <row r="179" spans="1:65" s="2" customFormat="1" ht="28.8" x14ac:dyDescent="0.2">
      <c r="A179" s="36"/>
      <c r="B179" s="37"/>
      <c r="C179" s="38"/>
      <c r="D179" s="188" t="s">
        <v>148</v>
      </c>
      <c r="E179" s="38"/>
      <c r="F179" s="189" t="s">
        <v>1383</v>
      </c>
      <c r="G179" s="38"/>
      <c r="H179" s="38"/>
      <c r="I179" s="190"/>
      <c r="J179" s="38"/>
      <c r="K179" s="38"/>
      <c r="L179" s="41"/>
      <c r="M179" s="191"/>
      <c r="N179" s="192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9" t="s">
        <v>148</v>
      </c>
      <c r="AU179" s="19" t="s">
        <v>82</v>
      </c>
    </row>
    <row r="180" spans="1:65" s="2" customFormat="1" x14ac:dyDescent="0.2">
      <c r="A180" s="36"/>
      <c r="B180" s="37"/>
      <c r="C180" s="38"/>
      <c r="D180" s="193" t="s">
        <v>150</v>
      </c>
      <c r="E180" s="38"/>
      <c r="F180" s="194" t="s">
        <v>1384</v>
      </c>
      <c r="G180" s="38"/>
      <c r="H180" s="38"/>
      <c r="I180" s="190"/>
      <c r="J180" s="38"/>
      <c r="K180" s="38"/>
      <c r="L180" s="41"/>
      <c r="M180" s="191"/>
      <c r="N180" s="192"/>
      <c r="O180" s="66"/>
      <c r="P180" s="66"/>
      <c r="Q180" s="66"/>
      <c r="R180" s="66"/>
      <c r="S180" s="66"/>
      <c r="T180" s="67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9" t="s">
        <v>150</v>
      </c>
      <c r="AU180" s="19" t="s">
        <v>82</v>
      </c>
    </row>
    <row r="181" spans="1:65" s="12" customFormat="1" ht="22.8" customHeight="1" x14ac:dyDescent="0.25">
      <c r="B181" s="159"/>
      <c r="C181" s="160"/>
      <c r="D181" s="161" t="s">
        <v>71</v>
      </c>
      <c r="E181" s="173" t="s">
        <v>1385</v>
      </c>
      <c r="F181" s="173" t="s">
        <v>1386</v>
      </c>
      <c r="G181" s="160"/>
      <c r="H181" s="160"/>
      <c r="I181" s="163"/>
      <c r="J181" s="174">
        <f>BK181</f>
        <v>166471.95000000001</v>
      </c>
      <c r="K181" s="160"/>
      <c r="L181" s="165"/>
      <c r="M181" s="166"/>
      <c r="N181" s="167"/>
      <c r="O181" s="167"/>
      <c r="P181" s="168">
        <f>SUM(P182:P247)</f>
        <v>0</v>
      </c>
      <c r="Q181" s="167"/>
      <c r="R181" s="168">
        <f>SUM(R182:R247)</f>
        <v>0.98482000000000003</v>
      </c>
      <c r="S181" s="167"/>
      <c r="T181" s="169">
        <f>SUM(T182:T247)</f>
        <v>3.9456000000000002</v>
      </c>
      <c r="AR181" s="170" t="s">
        <v>82</v>
      </c>
      <c r="AT181" s="171" t="s">
        <v>71</v>
      </c>
      <c r="AU181" s="171" t="s">
        <v>80</v>
      </c>
      <c r="AY181" s="170" t="s">
        <v>138</v>
      </c>
      <c r="BK181" s="172">
        <f>SUM(BK182:BK247)</f>
        <v>166471.95000000001</v>
      </c>
    </row>
    <row r="182" spans="1:65" s="2" customFormat="1" ht="16.5" customHeight="1" x14ac:dyDescent="0.2">
      <c r="A182" s="36"/>
      <c r="B182" s="37"/>
      <c r="C182" s="175" t="s">
        <v>376</v>
      </c>
      <c r="D182" s="175" t="s">
        <v>141</v>
      </c>
      <c r="E182" s="176" t="s">
        <v>1387</v>
      </c>
      <c r="F182" s="177" t="s">
        <v>1388</v>
      </c>
      <c r="G182" s="178" t="s">
        <v>154</v>
      </c>
      <c r="H182" s="179">
        <v>162</v>
      </c>
      <c r="I182" s="180">
        <v>42</v>
      </c>
      <c r="J182" s="181">
        <f>ROUND(I182*H182,2)</f>
        <v>6804</v>
      </c>
      <c r="K182" s="177" t="s">
        <v>145</v>
      </c>
      <c r="L182" s="41"/>
      <c r="M182" s="182" t="s">
        <v>19</v>
      </c>
      <c r="N182" s="183" t="s">
        <v>43</v>
      </c>
      <c r="O182" s="66"/>
      <c r="P182" s="184">
        <f>O182*H182</f>
        <v>0</v>
      </c>
      <c r="Q182" s="184">
        <v>0</v>
      </c>
      <c r="R182" s="184">
        <f>Q182*H182</f>
        <v>0</v>
      </c>
      <c r="S182" s="184">
        <v>2.3800000000000002E-2</v>
      </c>
      <c r="T182" s="185">
        <f>S182*H182</f>
        <v>3.8556000000000004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86" t="s">
        <v>313</v>
      </c>
      <c r="AT182" s="186" t="s">
        <v>141</v>
      </c>
      <c r="AU182" s="186" t="s">
        <v>82</v>
      </c>
      <c r="AY182" s="19" t="s">
        <v>138</v>
      </c>
      <c r="BE182" s="187">
        <f>IF(N182="základní",J182,0)</f>
        <v>6804</v>
      </c>
      <c r="BF182" s="187">
        <f>IF(N182="snížená",J182,0)</f>
        <v>0</v>
      </c>
      <c r="BG182" s="187">
        <f>IF(N182="zákl. přenesená",J182,0)</f>
        <v>0</v>
      </c>
      <c r="BH182" s="187">
        <f>IF(N182="sníž. přenesená",J182,0)</f>
        <v>0</v>
      </c>
      <c r="BI182" s="187">
        <f>IF(N182="nulová",J182,0)</f>
        <v>0</v>
      </c>
      <c r="BJ182" s="19" t="s">
        <v>80</v>
      </c>
      <c r="BK182" s="187">
        <f>ROUND(I182*H182,2)</f>
        <v>6804</v>
      </c>
      <c r="BL182" s="19" t="s">
        <v>313</v>
      </c>
      <c r="BM182" s="186" t="s">
        <v>1389</v>
      </c>
    </row>
    <row r="183" spans="1:65" s="2" customFormat="1" x14ac:dyDescent="0.2">
      <c r="A183" s="36"/>
      <c r="B183" s="37"/>
      <c r="C183" s="38"/>
      <c r="D183" s="188" t="s">
        <v>148</v>
      </c>
      <c r="E183" s="38"/>
      <c r="F183" s="189" t="s">
        <v>1390</v>
      </c>
      <c r="G183" s="38"/>
      <c r="H183" s="38"/>
      <c r="I183" s="190"/>
      <c r="J183" s="38"/>
      <c r="K183" s="38"/>
      <c r="L183" s="41"/>
      <c r="M183" s="191"/>
      <c r="N183" s="192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9" t="s">
        <v>148</v>
      </c>
      <c r="AU183" s="19" t="s">
        <v>82</v>
      </c>
    </row>
    <row r="184" spans="1:65" s="2" customFormat="1" x14ac:dyDescent="0.2">
      <c r="A184" s="36"/>
      <c r="B184" s="37"/>
      <c r="C184" s="38"/>
      <c r="D184" s="193" t="s">
        <v>150</v>
      </c>
      <c r="E184" s="38"/>
      <c r="F184" s="194" t="s">
        <v>1391</v>
      </c>
      <c r="G184" s="38"/>
      <c r="H184" s="38"/>
      <c r="I184" s="190"/>
      <c r="J184" s="38"/>
      <c r="K184" s="38"/>
      <c r="L184" s="41"/>
      <c r="M184" s="191"/>
      <c r="N184" s="192"/>
      <c r="O184" s="66"/>
      <c r="P184" s="66"/>
      <c r="Q184" s="66"/>
      <c r="R184" s="66"/>
      <c r="S184" s="66"/>
      <c r="T184" s="67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9" t="s">
        <v>150</v>
      </c>
      <c r="AU184" s="19" t="s">
        <v>82</v>
      </c>
    </row>
    <row r="185" spans="1:65" s="14" customFormat="1" x14ac:dyDescent="0.2">
      <c r="B185" s="205"/>
      <c r="C185" s="206"/>
      <c r="D185" s="188" t="s">
        <v>158</v>
      </c>
      <c r="E185" s="207" t="s">
        <v>19</v>
      </c>
      <c r="F185" s="208" t="s">
        <v>1392</v>
      </c>
      <c r="G185" s="206"/>
      <c r="H185" s="209">
        <v>162</v>
      </c>
      <c r="I185" s="210"/>
      <c r="J185" s="206"/>
      <c r="K185" s="206"/>
      <c r="L185" s="211"/>
      <c r="M185" s="212"/>
      <c r="N185" s="213"/>
      <c r="O185" s="213"/>
      <c r="P185" s="213"/>
      <c r="Q185" s="213"/>
      <c r="R185" s="213"/>
      <c r="S185" s="213"/>
      <c r="T185" s="214"/>
      <c r="AT185" s="215" t="s">
        <v>158</v>
      </c>
      <c r="AU185" s="215" t="s">
        <v>82</v>
      </c>
      <c r="AV185" s="14" t="s">
        <v>82</v>
      </c>
      <c r="AW185" s="14" t="s">
        <v>33</v>
      </c>
      <c r="AX185" s="14" t="s">
        <v>80</v>
      </c>
      <c r="AY185" s="215" t="s">
        <v>138</v>
      </c>
    </row>
    <row r="186" spans="1:65" s="2" customFormat="1" ht="37.799999999999997" customHeight="1" x14ac:dyDescent="0.2">
      <c r="A186" s="36"/>
      <c r="B186" s="37"/>
      <c r="C186" s="175" t="s">
        <v>382</v>
      </c>
      <c r="D186" s="175" t="s">
        <v>141</v>
      </c>
      <c r="E186" s="176" t="s">
        <v>1393</v>
      </c>
      <c r="F186" s="177" t="s">
        <v>1394</v>
      </c>
      <c r="G186" s="178" t="s">
        <v>144</v>
      </c>
      <c r="H186" s="179">
        <v>1</v>
      </c>
      <c r="I186" s="180">
        <v>2900</v>
      </c>
      <c r="J186" s="181">
        <f>ROUND(I186*H186,2)</f>
        <v>2900</v>
      </c>
      <c r="K186" s="177" t="s">
        <v>145</v>
      </c>
      <c r="L186" s="41"/>
      <c r="M186" s="182" t="s">
        <v>19</v>
      </c>
      <c r="N186" s="183" t="s">
        <v>43</v>
      </c>
      <c r="O186" s="66"/>
      <c r="P186" s="184">
        <f>O186*H186</f>
        <v>0</v>
      </c>
      <c r="Q186" s="184">
        <v>8.3999999999999995E-3</v>
      </c>
      <c r="R186" s="184">
        <f>Q186*H186</f>
        <v>8.3999999999999995E-3</v>
      </c>
      <c r="S186" s="184">
        <v>0</v>
      </c>
      <c r="T186" s="185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86" t="s">
        <v>313</v>
      </c>
      <c r="AT186" s="186" t="s">
        <v>141</v>
      </c>
      <c r="AU186" s="186" t="s">
        <v>82</v>
      </c>
      <c r="AY186" s="19" t="s">
        <v>138</v>
      </c>
      <c r="BE186" s="187">
        <f>IF(N186="základní",J186,0)</f>
        <v>2900</v>
      </c>
      <c r="BF186" s="187">
        <f>IF(N186="snížená",J186,0)</f>
        <v>0</v>
      </c>
      <c r="BG186" s="187">
        <f>IF(N186="zákl. přenesená",J186,0)</f>
        <v>0</v>
      </c>
      <c r="BH186" s="187">
        <f>IF(N186="sníž. přenesená",J186,0)</f>
        <v>0</v>
      </c>
      <c r="BI186" s="187">
        <f>IF(N186="nulová",J186,0)</f>
        <v>0</v>
      </c>
      <c r="BJ186" s="19" t="s">
        <v>80</v>
      </c>
      <c r="BK186" s="187">
        <f>ROUND(I186*H186,2)</f>
        <v>2900</v>
      </c>
      <c r="BL186" s="19" t="s">
        <v>313</v>
      </c>
      <c r="BM186" s="186" t="s">
        <v>1395</v>
      </c>
    </row>
    <row r="187" spans="1:65" s="2" customFormat="1" ht="28.8" x14ac:dyDescent="0.2">
      <c r="A187" s="36"/>
      <c r="B187" s="37"/>
      <c r="C187" s="38"/>
      <c r="D187" s="188" t="s">
        <v>148</v>
      </c>
      <c r="E187" s="38"/>
      <c r="F187" s="189" t="s">
        <v>1396</v>
      </c>
      <c r="G187" s="38"/>
      <c r="H187" s="38"/>
      <c r="I187" s="190"/>
      <c r="J187" s="38"/>
      <c r="K187" s="38"/>
      <c r="L187" s="41"/>
      <c r="M187" s="191"/>
      <c r="N187" s="192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9" t="s">
        <v>148</v>
      </c>
      <c r="AU187" s="19" t="s">
        <v>82</v>
      </c>
    </row>
    <row r="188" spans="1:65" s="2" customFormat="1" x14ac:dyDescent="0.2">
      <c r="A188" s="36"/>
      <c r="B188" s="37"/>
      <c r="C188" s="38"/>
      <c r="D188" s="193" t="s">
        <v>150</v>
      </c>
      <c r="E188" s="38"/>
      <c r="F188" s="194" t="s">
        <v>1397</v>
      </c>
      <c r="G188" s="38"/>
      <c r="H188" s="38"/>
      <c r="I188" s="190"/>
      <c r="J188" s="38"/>
      <c r="K188" s="38"/>
      <c r="L188" s="41"/>
      <c r="M188" s="191"/>
      <c r="N188" s="192"/>
      <c r="O188" s="66"/>
      <c r="P188" s="66"/>
      <c r="Q188" s="66"/>
      <c r="R188" s="66"/>
      <c r="S188" s="66"/>
      <c r="T188" s="67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9" t="s">
        <v>150</v>
      </c>
      <c r="AU188" s="19" t="s">
        <v>82</v>
      </c>
    </row>
    <row r="189" spans="1:65" s="2" customFormat="1" ht="37.799999999999997" customHeight="1" x14ac:dyDescent="0.2">
      <c r="A189" s="36"/>
      <c r="B189" s="37"/>
      <c r="C189" s="175" t="s">
        <v>389</v>
      </c>
      <c r="D189" s="175" t="s">
        <v>141</v>
      </c>
      <c r="E189" s="176" t="s">
        <v>1398</v>
      </c>
      <c r="F189" s="177" t="s">
        <v>1399</v>
      </c>
      <c r="G189" s="178" t="s">
        <v>144</v>
      </c>
      <c r="H189" s="179">
        <v>2</v>
      </c>
      <c r="I189" s="180">
        <v>3500</v>
      </c>
      <c r="J189" s="181">
        <f>ROUND(I189*H189,2)</f>
        <v>7000</v>
      </c>
      <c r="K189" s="177" t="s">
        <v>145</v>
      </c>
      <c r="L189" s="41"/>
      <c r="M189" s="182" t="s">
        <v>19</v>
      </c>
      <c r="N189" s="183" t="s">
        <v>43</v>
      </c>
      <c r="O189" s="66"/>
      <c r="P189" s="184">
        <f>O189*H189</f>
        <v>0</v>
      </c>
      <c r="Q189" s="184">
        <v>1.5879999999999998E-2</v>
      </c>
      <c r="R189" s="184">
        <f>Q189*H189</f>
        <v>3.1759999999999997E-2</v>
      </c>
      <c r="S189" s="184">
        <v>0</v>
      </c>
      <c r="T189" s="185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86" t="s">
        <v>313</v>
      </c>
      <c r="AT189" s="186" t="s">
        <v>141</v>
      </c>
      <c r="AU189" s="186" t="s">
        <v>82</v>
      </c>
      <c r="AY189" s="19" t="s">
        <v>138</v>
      </c>
      <c r="BE189" s="187">
        <f>IF(N189="základní",J189,0)</f>
        <v>7000</v>
      </c>
      <c r="BF189" s="187">
        <f>IF(N189="snížená",J189,0)</f>
        <v>0</v>
      </c>
      <c r="BG189" s="187">
        <f>IF(N189="zákl. přenesená",J189,0)</f>
        <v>0</v>
      </c>
      <c r="BH189" s="187">
        <f>IF(N189="sníž. přenesená",J189,0)</f>
        <v>0</v>
      </c>
      <c r="BI189" s="187">
        <f>IF(N189="nulová",J189,0)</f>
        <v>0</v>
      </c>
      <c r="BJ189" s="19" t="s">
        <v>80</v>
      </c>
      <c r="BK189" s="187">
        <f>ROUND(I189*H189,2)</f>
        <v>7000</v>
      </c>
      <c r="BL189" s="19" t="s">
        <v>313</v>
      </c>
      <c r="BM189" s="186" t="s">
        <v>1400</v>
      </c>
    </row>
    <row r="190" spans="1:65" s="2" customFormat="1" ht="28.8" x14ac:dyDescent="0.2">
      <c r="A190" s="36"/>
      <c r="B190" s="37"/>
      <c r="C190" s="38"/>
      <c r="D190" s="188" t="s">
        <v>148</v>
      </c>
      <c r="E190" s="38"/>
      <c r="F190" s="189" t="s">
        <v>1401</v>
      </c>
      <c r="G190" s="38"/>
      <c r="H190" s="38"/>
      <c r="I190" s="190"/>
      <c r="J190" s="38"/>
      <c r="K190" s="38"/>
      <c r="L190" s="41"/>
      <c r="M190" s="191"/>
      <c r="N190" s="192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9" t="s">
        <v>148</v>
      </c>
      <c r="AU190" s="19" t="s">
        <v>82</v>
      </c>
    </row>
    <row r="191" spans="1:65" s="2" customFormat="1" x14ac:dyDescent="0.2">
      <c r="A191" s="36"/>
      <c r="B191" s="37"/>
      <c r="C191" s="38"/>
      <c r="D191" s="193" t="s">
        <v>150</v>
      </c>
      <c r="E191" s="38"/>
      <c r="F191" s="194" t="s">
        <v>1402</v>
      </c>
      <c r="G191" s="38"/>
      <c r="H191" s="38"/>
      <c r="I191" s="190"/>
      <c r="J191" s="38"/>
      <c r="K191" s="38"/>
      <c r="L191" s="41"/>
      <c r="M191" s="191"/>
      <c r="N191" s="192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9" t="s">
        <v>150</v>
      </c>
      <c r="AU191" s="19" t="s">
        <v>82</v>
      </c>
    </row>
    <row r="192" spans="1:65" s="2" customFormat="1" ht="37.799999999999997" customHeight="1" x14ac:dyDescent="0.2">
      <c r="A192" s="36"/>
      <c r="B192" s="37"/>
      <c r="C192" s="175" t="s">
        <v>395</v>
      </c>
      <c r="D192" s="175" t="s">
        <v>141</v>
      </c>
      <c r="E192" s="176" t="s">
        <v>1403</v>
      </c>
      <c r="F192" s="177" t="s">
        <v>1404</v>
      </c>
      <c r="G192" s="178" t="s">
        <v>144</v>
      </c>
      <c r="H192" s="179">
        <v>1</v>
      </c>
      <c r="I192" s="180">
        <v>3700</v>
      </c>
      <c r="J192" s="181">
        <f>ROUND(I192*H192,2)</f>
        <v>3700</v>
      </c>
      <c r="K192" s="177" t="s">
        <v>145</v>
      </c>
      <c r="L192" s="41"/>
      <c r="M192" s="182" t="s">
        <v>19</v>
      </c>
      <c r="N192" s="183" t="s">
        <v>43</v>
      </c>
      <c r="O192" s="66"/>
      <c r="P192" s="184">
        <f>O192*H192</f>
        <v>0</v>
      </c>
      <c r="Q192" s="184">
        <v>2.07E-2</v>
      </c>
      <c r="R192" s="184">
        <f>Q192*H192</f>
        <v>2.07E-2</v>
      </c>
      <c r="S192" s="184">
        <v>0</v>
      </c>
      <c r="T192" s="185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86" t="s">
        <v>313</v>
      </c>
      <c r="AT192" s="186" t="s">
        <v>141</v>
      </c>
      <c r="AU192" s="186" t="s">
        <v>82</v>
      </c>
      <c r="AY192" s="19" t="s">
        <v>138</v>
      </c>
      <c r="BE192" s="187">
        <f>IF(N192="základní",J192,0)</f>
        <v>3700</v>
      </c>
      <c r="BF192" s="187">
        <f>IF(N192="snížená",J192,0)</f>
        <v>0</v>
      </c>
      <c r="BG192" s="187">
        <f>IF(N192="zákl. přenesená",J192,0)</f>
        <v>0</v>
      </c>
      <c r="BH192" s="187">
        <f>IF(N192="sníž. přenesená",J192,0)</f>
        <v>0</v>
      </c>
      <c r="BI192" s="187">
        <f>IF(N192="nulová",J192,0)</f>
        <v>0</v>
      </c>
      <c r="BJ192" s="19" t="s">
        <v>80</v>
      </c>
      <c r="BK192" s="187">
        <f>ROUND(I192*H192,2)</f>
        <v>3700</v>
      </c>
      <c r="BL192" s="19" t="s">
        <v>313</v>
      </c>
      <c r="BM192" s="186" t="s">
        <v>1405</v>
      </c>
    </row>
    <row r="193" spans="1:65" s="2" customFormat="1" ht="28.8" x14ac:dyDescent="0.2">
      <c r="A193" s="36"/>
      <c r="B193" s="37"/>
      <c r="C193" s="38"/>
      <c r="D193" s="188" t="s">
        <v>148</v>
      </c>
      <c r="E193" s="38"/>
      <c r="F193" s="189" t="s">
        <v>1406</v>
      </c>
      <c r="G193" s="38"/>
      <c r="H193" s="38"/>
      <c r="I193" s="190"/>
      <c r="J193" s="38"/>
      <c r="K193" s="38"/>
      <c r="L193" s="41"/>
      <c r="M193" s="191"/>
      <c r="N193" s="192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148</v>
      </c>
      <c r="AU193" s="19" t="s">
        <v>82</v>
      </c>
    </row>
    <row r="194" spans="1:65" s="2" customFormat="1" x14ac:dyDescent="0.2">
      <c r="A194" s="36"/>
      <c r="B194" s="37"/>
      <c r="C194" s="38"/>
      <c r="D194" s="193" t="s">
        <v>150</v>
      </c>
      <c r="E194" s="38"/>
      <c r="F194" s="194" t="s">
        <v>1407</v>
      </c>
      <c r="G194" s="38"/>
      <c r="H194" s="38"/>
      <c r="I194" s="190"/>
      <c r="J194" s="38"/>
      <c r="K194" s="38"/>
      <c r="L194" s="41"/>
      <c r="M194" s="191"/>
      <c r="N194" s="192"/>
      <c r="O194" s="66"/>
      <c r="P194" s="66"/>
      <c r="Q194" s="66"/>
      <c r="R194" s="66"/>
      <c r="S194" s="66"/>
      <c r="T194" s="67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9" t="s">
        <v>150</v>
      </c>
      <c r="AU194" s="19" t="s">
        <v>82</v>
      </c>
    </row>
    <row r="195" spans="1:65" s="2" customFormat="1" ht="37.799999999999997" customHeight="1" x14ac:dyDescent="0.2">
      <c r="A195" s="36"/>
      <c r="B195" s="37"/>
      <c r="C195" s="175" t="s">
        <v>404</v>
      </c>
      <c r="D195" s="175" t="s">
        <v>141</v>
      </c>
      <c r="E195" s="176" t="s">
        <v>1408</v>
      </c>
      <c r="F195" s="177" t="s">
        <v>1409</v>
      </c>
      <c r="G195" s="178" t="s">
        <v>144</v>
      </c>
      <c r="H195" s="179">
        <v>2</v>
      </c>
      <c r="I195" s="180">
        <v>3100</v>
      </c>
      <c r="J195" s="181">
        <f>ROUND(I195*H195,2)</f>
        <v>6200</v>
      </c>
      <c r="K195" s="177" t="s">
        <v>145</v>
      </c>
      <c r="L195" s="41"/>
      <c r="M195" s="182" t="s">
        <v>19</v>
      </c>
      <c r="N195" s="183" t="s">
        <v>43</v>
      </c>
      <c r="O195" s="66"/>
      <c r="P195" s="184">
        <f>O195*H195</f>
        <v>0</v>
      </c>
      <c r="Q195" s="184">
        <v>1.14E-2</v>
      </c>
      <c r="R195" s="184">
        <f>Q195*H195</f>
        <v>2.2800000000000001E-2</v>
      </c>
      <c r="S195" s="184">
        <v>0</v>
      </c>
      <c r="T195" s="185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86" t="s">
        <v>313</v>
      </c>
      <c r="AT195" s="186" t="s">
        <v>141</v>
      </c>
      <c r="AU195" s="186" t="s">
        <v>82</v>
      </c>
      <c r="AY195" s="19" t="s">
        <v>138</v>
      </c>
      <c r="BE195" s="187">
        <f>IF(N195="základní",J195,0)</f>
        <v>6200</v>
      </c>
      <c r="BF195" s="187">
        <f>IF(N195="snížená",J195,0)</f>
        <v>0</v>
      </c>
      <c r="BG195" s="187">
        <f>IF(N195="zákl. přenesená",J195,0)</f>
        <v>0</v>
      </c>
      <c r="BH195" s="187">
        <f>IF(N195="sníž. přenesená",J195,0)</f>
        <v>0</v>
      </c>
      <c r="BI195" s="187">
        <f>IF(N195="nulová",J195,0)</f>
        <v>0</v>
      </c>
      <c r="BJ195" s="19" t="s">
        <v>80</v>
      </c>
      <c r="BK195" s="187">
        <f>ROUND(I195*H195,2)</f>
        <v>6200</v>
      </c>
      <c r="BL195" s="19" t="s">
        <v>313</v>
      </c>
      <c r="BM195" s="186" t="s">
        <v>1410</v>
      </c>
    </row>
    <row r="196" spans="1:65" s="2" customFormat="1" ht="28.8" x14ac:dyDescent="0.2">
      <c r="A196" s="36"/>
      <c r="B196" s="37"/>
      <c r="C196" s="38"/>
      <c r="D196" s="188" t="s">
        <v>148</v>
      </c>
      <c r="E196" s="38"/>
      <c r="F196" s="189" t="s">
        <v>1411</v>
      </c>
      <c r="G196" s="38"/>
      <c r="H196" s="38"/>
      <c r="I196" s="190"/>
      <c r="J196" s="38"/>
      <c r="K196" s="38"/>
      <c r="L196" s="41"/>
      <c r="M196" s="191"/>
      <c r="N196" s="192"/>
      <c r="O196" s="66"/>
      <c r="P196" s="66"/>
      <c r="Q196" s="66"/>
      <c r="R196" s="66"/>
      <c r="S196" s="66"/>
      <c r="T196" s="67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9" t="s">
        <v>148</v>
      </c>
      <c r="AU196" s="19" t="s">
        <v>82</v>
      </c>
    </row>
    <row r="197" spans="1:65" s="2" customFormat="1" x14ac:dyDescent="0.2">
      <c r="A197" s="36"/>
      <c r="B197" s="37"/>
      <c r="C197" s="38"/>
      <c r="D197" s="193" t="s">
        <v>150</v>
      </c>
      <c r="E197" s="38"/>
      <c r="F197" s="194" t="s">
        <v>1412</v>
      </c>
      <c r="G197" s="38"/>
      <c r="H197" s="38"/>
      <c r="I197" s="190"/>
      <c r="J197" s="38"/>
      <c r="K197" s="38"/>
      <c r="L197" s="41"/>
      <c r="M197" s="191"/>
      <c r="N197" s="192"/>
      <c r="O197" s="66"/>
      <c r="P197" s="66"/>
      <c r="Q197" s="66"/>
      <c r="R197" s="66"/>
      <c r="S197" s="66"/>
      <c r="T197" s="67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9" t="s">
        <v>150</v>
      </c>
      <c r="AU197" s="19" t="s">
        <v>82</v>
      </c>
    </row>
    <row r="198" spans="1:65" s="14" customFormat="1" x14ac:dyDescent="0.2">
      <c r="B198" s="205"/>
      <c r="C198" s="206"/>
      <c r="D198" s="188" t="s">
        <v>158</v>
      </c>
      <c r="E198" s="207" t="s">
        <v>19</v>
      </c>
      <c r="F198" s="208" t="s">
        <v>1413</v>
      </c>
      <c r="G198" s="206"/>
      <c r="H198" s="209">
        <v>2</v>
      </c>
      <c r="I198" s="210"/>
      <c r="J198" s="206"/>
      <c r="K198" s="206"/>
      <c r="L198" s="211"/>
      <c r="M198" s="212"/>
      <c r="N198" s="213"/>
      <c r="O198" s="213"/>
      <c r="P198" s="213"/>
      <c r="Q198" s="213"/>
      <c r="R198" s="213"/>
      <c r="S198" s="213"/>
      <c r="T198" s="214"/>
      <c r="AT198" s="215" t="s">
        <v>158</v>
      </c>
      <c r="AU198" s="215" t="s">
        <v>82</v>
      </c>
      <c r="AV198" s="14" t="s">
        <v>82</v>
      </c>
      <c r="AW198" s="14" t="s">
        <v>33</v>
      </c>
      <c r="AX198" s="14" t="s">
        <v>80</v>
      </c>
      <c r="AY198" s="215" t="s">
        <v>138</v>
      </c>
    </row>
    <row r="199" spans="1:65" s="2" customFormat="1" ht="37.799999999999997" customHeight="1" x14ac:dyDescent="0.2">
      <c r="A199" s="36"/>
      <c r="B199" s="37"/>
      <c r="C199" s="175" t="s">
        <v>410</v>
      </c>
      <c r="D199" s="175" t="s">
        <v>141</v>
      </c>
      <c r="E199" s="176" t="s">
        <v>1414</v>
      </c>
      <c r="F199" s="177" t="s">
        <v>1415</v>
      </c>
      <c r="G199" s="178" t="s">
        <v>144</v>
      </c>
      <c r="H199" s="179">
        <v>1</v>
      </c>
      <c r="I199" s="180">
        <v>4300</v>
      </c>
      <c r="J199" s="181">
        <f>ROUND(I199*H199,2)</f>
        <v>4300</v>
      </c>
      <c r="K199" s="177" t="s">
        <v>145</v>
      </c>
      <c r="L199" s="41"/>
      <c r="M199" s="182" t="s">
        <v>19</v>
      </c>
      <c r="N199" s="183" t="s">
        <v>43</v>
      </c>
      <c r="O199" s="66"/>
      <c r="P199" s="184">
        <f>O199*H199</f>
        <v>0</v>
      </c>
      <c r="Q199" s="184">
        <v>2.7199999999999998E-2</v>
      </c>
      <c r="R199" s="184">
        <f>Q199*H199</f>
        <v>2.7199999999999998E-2</v>
      </c>
      <c r="S199" s="184">
        <v>0</v>
      </c>
      <c r="T199" s="185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86" t="s">
        <v>313</v>
      </c>
      <c r="AT199" s="186" t="s">
        <v>141</v>
      </c>
      <c r="AU199" s="186" t="s">
        <v>82</v>
      </c>
      <c r="AY199" s="19" t="s">
        <v>138</v>
      </c>
      <c r="BE199" s="187">
        <f>IF(N199="základní",J199,0)</f>
        <v>4300</v>
      </c>
      <c r="BF199" s="187">
        <f>IF(N199="snížená",J199,0)</f>
        <v>0</v>
      </c>
      <c r="BG199" s="187">
        <f>IF(N199="zákl. přenesená",J199,0)</f>
        <v>0</v>
      </c>
      <c r="BH199" s="187">
        <f>IF(N199="sníž. přenesená",J199,0)</f>
        <v>0</v>
      </c>
      <c r="BI199" s="187">
        <f>IF(N199="nulová",J199,0)</f>
        <v>0</v>
      </c>
      <c r="BJ199" s="19" t="s">
        <v>80</v>
      </c>
      <c r="BK199" s="187">
        <f>ROUND(I199*H199,2)</f>
        <v>4300</v>
      </c>
      <c r="BL199" s="19" t="s">
        <v>313</v>
      </c>
      <c r="BM199" s="186" t="s">
        <v>1416</v>
      </c>
    </row>
    <row r="200" spans="1:65" s="2" customFormat="1" ht="28.8" x14ac:dyDescent="0.2">
      <c r="A200" s="36"/>
      <c r="B200" s="37"/>
      <c r="C200" s="38"/>
      <c r="D200" s="188" t="s">
        <v>148</v>
      </c>
      <c r="E200" s="38"/>
      <c r="F200" s="189" t="s">
        <v>1417</v>
      </c>
      <c r="G200" s="38"/>
      <c r="H200" s="38"/>
      <c r="I200" s="190"/>
      <c r="J200" s="38"/>
      <c r="K200" s="38"/>
      <c r="L200" s="41"/>
      <c r="M200" s="191"/>
      <c r="N200" s="192"/>
      <c r="O200" s="66"/>
      <c r="P200" s="66"/>
      <c r="Q200" s="66"/>
      <c r="R200" s="66"/>
      <c r="S200" s="66"/>
      <c r="T200" s="67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9" t="s">
        <v>148</v>
      </c>
      <c r="AU200" s="19" t="s">
        <v>82</v>
      </c>
    </row>
    <row r="201" spans="1:65" s="2" customFormat="1" x14ac:dyDescent="0.2">
      <c r="A201" s="36"/>
      <c r="B201" s="37"/>
      <c r="C201" s="38"/>
      <c r="D201" s="193" t="s">
        <v>150</v>
      </c>
      <c r="E201" s="38"/>
      <c r="F201" s="194" t="s">
        <v>1418</v>
      </c>
      <c r="G201" s="38"/>
      <c r="H201" s="38"/>
      <c r="I201" s="190"/>
      <c r="J201" s="38"/>
      <c r="K201" s="38"/>
      <c r="L201" s="41"/>
      <c r="M201" s="191"/>
      <c r="N201" s="192"/>
      <c r="O201" s="66"/>
      <c r="P201" s="66"/>
      <c r="Q201" s="66"/>
      <c r="R201" s="66"/>
      <c r="S201" s="66"/>
      <c r="T201" s="67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9" t="s">
        <v>150</v>
      </c>
      <c r="AU201" s="19" t="s">
        <v>82</v>
      </c>
    </row>
    <row r="202" spans="1:65" s="2" customFormat="1" ht="37.799999999999997" customHeight="1" x14ac:dyDescent="0.2">
      <c r="A202" s="36"/>
      <c r="B202" s="37"/>
      <c r="C202" s="175" t="s">
        <v>418</v>
      </c>
      <c r="D202" s="175" t="s">
        <v>141</v>
      </c>
      <c r="E202" s="176" t="s">
        <v>1419</v>
      </c>
      <c r="F202" s="177" t="s">
        <v>1420</v>
      </c>
      <c r="G202" s="178" t="s">
        <v>144</v>
      </c>
      <c r="H202" s="179">
        <v>1</v>
      </c>
      <c r="I202" s="180">
        <v>4800</v>
      </c>
      <c r="J202" s="181">
        <f>ROUND(I202*H202,2)</f>
        <v>4800</v>
      </c>
      <c r="K202" s="177" t="s">
        <v>145</v>
      </c>
      <c r="L202" s="41"/>
      <c r="M202" s="182" t="s">
        <v>19</v>
      </c>
      <c r="N202" s="183" t="s">
        <v>43</v>
      </c>
      <c r="O202" s="66"/>
      <c r="P202" s="184">
        <f>O202*H202</f>
        <v>0</v>
      </c>
      <c r="Q202" s="184">
        <v>3.5659999999999997E-2</v>
      </c>
      <c r="R202" s="184">
        <f>Q202*H202</f>
        <v>3.5659999999999997E-2</v>
      </c>
      <c r="S202" s="184">
        <v>0</v>
      </c>
      <c r="T202" s="185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86" t="s">
        <v>313</v>
      </c>
      <c r="AT202" s="186" t="s">
        <v>141</v>
      </c>
      <c r="AU202" s="186" t="s">
        <v>82</v>
      </c>
      <c r="AY202" s="19" t="s">
        <v>138</v>
      </c>
      <c r="BE202" s="187">
        <f>IF(N202="základní",J202,0)</f>
        <v>4800</v>
      </c>
      <c r="BF202" s="187">
        <f>IF(N202="snížená",J202,0)</f>
        <v>0</v>
      </c>
      <c r="BG202" s="187">
        <f>IF(N202="zákl. přenesená",J202,0)</f>
        <v>0</v>
      </c>
      <c r="BH202" s="187">
        <f>IF(N202="sníž. přenesená",J202,0)</f>
        <v>0</v>
      </c>
      <c r="BI202" s="187">
        <f>IF(N202="nulová",J202,0)</f>
        <v>0</v>
      </c>
      <c r="BJ202" s="19" t="s">
        <v>80</v>
      </c>
      <c r="BK202" s="187">
        <f>ROUND(I202*H202,2)</f>
        <v>4800</v>
      </c>
      <c r="BL202" s="19" t="s">
        <v>313</v>
      </c>
      <c r="BM202" s="186" t="s">
        <v>1421</v>
      </c>
    </row>
    <row r="203" spans="1:65" s="2" customFormat="1" ht="28.8" x14ac:dyDescent="0.2">
      <c r="A203" s="36"/>
      <c r="B203" s="37"/>
      <c r="C203" s="38"/>
      <c r="D203" s="188" t="s">
        <v>148</v>
      </c>
      <c r="E203" s="38"/>
      <c r="F203" s="189" t="s">
        <v>1422</v>
      </c>
      <c r="G203" s="38"/>
      <c r="H203" s="38"/>
      <c r="I203" s="190"/>
      <c r="J203" s="38"/>
      <c r="K203" s="38"/>
      <c r="L203" s="41"/>
      <c r="M203" s="191"/>
      <c r="N203" s="192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9" t="s">
        <v>148</v>
      </c>
      <c r="AU203" s="19" t="s">
        <v>82</v>
      </c>
    </row>
    <row r="204" spans="1:65" s="2" customFormat="1" x14ac:dyDescent="0.2">
      <c r="A204" s="36"/>
      <c r="B204" s="37"/>
      <c r="C204" s="38"/>
      <c r="D204" s="193" t="s">
        <v>150</v>
      </c>
      <c r="E204" s="38"/>
      <c r="F204" s="194" t="s">
        <v>1423</v>
      </c>
      <c r="G204" s="38"/>
      <c r="H204" s="38"/>
      <c r="I204" s="190"/>
      <c r="J204" s="38"/>
      <c r="K204" s="38"/>
      <c r="L204" s="41"/>
      <c r="M204" s="191"/>
      <c r="N204" s="192"/>
      <c r="O204" s="66"/>
      <c r="P204" s="66"/>
      <c r="Q204" s="66"/>
      <c r="R204" s="66"/>
      <c r="S204" s="66"/>
      <c r="T204" s="67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9" t="s">
        <v>150</v>
      </c>
      <c r="AU204" s="19" t="s">
        <v>82</v>
      </c>
    </row>
    <row r="205" spans="1:65" s="2" customFormat="1" ht="37.799999999999997" customHeight="1" x14ac:dyDescent="0.2">
      <c r="A205" s="36"/>
      <c r="B205" s="37"/>
      <c r="C205" s="175" t="s">
        <v>428</v>
      </c>
      <c r="D205" s="175" t="s">
        <v>141</v>
      </c>
      <c r="E205" s="176" t="s">
        <v>1424</v>
      </c>
      <c r="F205" s="177" t="s">
        <v>1425</v>
      </c>
      <c r="G205" s="178" t="s">
        <v>144</v>
      </c>
      <c r="H205" s="179">
        <v>4</v>
      </c>
      <c r="I205" s="180">
        <v>5300</v>
      </c>
      <c r="J205" s="181">
        <f>ROUND(I205*H205,2)</f>
        <v>21200</v>
      </c>
      <c r="K205" s="177" t="s">
        <v>145</v>
      </c>
      <c r="L205" s="41"/>
      <c r="M205" s="182" t="s">
        <v>19</v>
      </c>
      <c r="N205" s="183" t="s">
        <v>43</v>
      </c>
      <c r="O205" s="66"/>
      <c r="P205" s="184">
        <f>O205*H205</f>
        <v>0</v>
      </c>
      <c r="Q205" s="184">
        <v>4.0439999999999997E-2</v>
      </c>
      <c r="R205" s="184">
        <f>Q205*H205</f>
        <v>0.16175999999999999</v>
      </c>
      <c r="S205" s="184">
        <v>0</v>
      </c>
      <c r="T205" s="185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86" t="s">
        <v>313</v>
      </c>
      <c r="AT205" s="186" t="s">
        <v>141</v>
      </c>
      <c r="AU205" s="186" t="s">
        <v>82</v>
      </c>
      <c r="AY205" s="19" t="s">
        <v>138</v>
      </c>
      <c r="BE205" s="187">
        <f>IF(N205="základní",J205,0)</f>
        <v>21200</v>
      </c>
      <c r="BF205" s="187">
        <f>IF(N205="snížená",J205,0)</f>
        <v>0</v>
      </c>
      <c r="BG205" s="187">
        <f>IF(N205="zákl. přenesená",J205,0)</f>
        <v>0</v>
      </c>
      <c r="BH205" s="187">
        <f>IF(N205="sníž. přenesená",J205,0)</f>
        <v>0</v>
      </c>
      <c r="BI205" s="187">
        <f>IF(N205="nulová",J205,0)</f>
        <v>0</v>
      </c>
      <c r="BJ205" s="19" t="s">
        <v>80</v>
      </c>
      <c r="BK205" s="187">
        <f>ROUND(I205*H205,2)</f>
        <v>21200</v>
      </c>
      <c r="BL205" s="19" t="s">
        <v>313</v>
      </c>
      <c r="BM205" s="186" t="s">
        <v>1426</v>
      </c>
    </row>
    <row r="206" spans="1:65" s="2" customFormat="1" ht="28.8" x14ac:dyDescent="0.2">
      <c r="A206" s="36"/>
      <c r="B206" s="37"/>
      <c r="C206" s="38"/>
      <c r="D206" s="188" t="s">
        <v>148</v>
      </c>
      <c r="E206" s="38"/>
      <c r="F206" s="189" t="s">
        <v>1427</v>
      </c>
      <c r="G206" s="38"/>
      <c r="H206" s="38"/>
      <c r="I206" s="190"/>
      <c r="J206" s="38"/>
      <c r="K206" s="38"/>
      <c r="L206" s="41"/>
      <c r="M206" s="191"/>
      <c r="N206" s="192"/>
      <c r="O206" s="66"/>
      <c r="P206" s="66"/>
      <c r="Q206" s="66"/>
      <c r="R206" s="66"/>
      <c r="S206" s="66"/>
      <c r="T206" s="67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9" t="s">
        <v>148</v>
      </c>
      <c r="AU206" s="19" t="s">
        <v>82</v>
      </c>
    </row>
    <row r="207" spans="1:65" s="2" customFormat="1" x14ac:dyDescent="0.2">
      <c r="A207" s="36"/>
      <c r="B207" s="37"/>
      <c r="C207" s="38"/>
      <c r="D207" s="193" t="s">
        <v>150</v>
      </c>
      <c r="E207" s="38"/>
      <c r="F207" s="194" t="s">
        <v>1428</v>
      </c>
      <c r="G207" s="38"/>
      <c r="H207" s="38"/>
      <c r="I207" s="190"/>
      <c r="J207" s="38"/>
      <c r="K207" s="38"/>
      <c r="L207" s="41"/>
      <c r="M207" s="191"/>
      <c r="N207" s="192"/>
      <c r="O207" s="66"/>
      <c r="P207" s="66"/>
      <c r="Q207" s="66"/>
      <c r="R207" s="66"/>
      <c r="S207" s="66"/>
      <c r="T207" s="67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9" t="s">
        <v>150</v>
      </c>
      <c r="AU207" s="19" t="s">
        <v>82</v>
      </c>
    </row>
    <row r="208" spans="1:65" s="14" customFormat="1" x14ac:dyDescent="0.2">
      <c r="B208" s="205"/>
      <c r="C208" s="206"/>
      <c r="D208" s="188" t="s">
        <v>158</v>
      </c>
      <c r="E208" s="207" t="s">
        <v>19</v>
      </c>
      <c r="F208" s="208" t="s">
        <v>1429</v>
      </c>
      <c r="G208" s="206"/>
      <c r="H208" s="209">
        <v>4</v>
      </c>
      <c r="I208" s="210"/>
      <c r="J208" s="206"/>
      <c r="K208" s="206"/>
      <c r="L208" s="211"/>
      <c r="M208" s="212"/>
      <c r="N208" s="213"/>
      <c r="O208" s="213"/>
      <c r="P208" s="213"/>
      <c r="Q208" s="213"/>
      <c r="R208" s="213"/>
      <c r="S208" s="213"/>
      <c r="T208" s="214"/>
      <c r="AT208" s="215" t="s">
        <v>158</v>
      </c>
      <c r="AU208" s="215" t="s">
        <v>82</v>
      </c>
      <c r="AV208" s="14" t="s">
        <v>82</v>
      </c>
      <c r="AW208" s="14" t="s">
        <v>33</v>
      </c>
      <c r="AX208" s="14" t="s">
        <v>80</v>
      </c>
      <c r="AY208" s="215" t="s">
        <v>138</v>
      </c>
    </row>
    <row r="209" spans="1:65" s="2" customFormat="1" ht="33" customHeight="1" x14ac:dyDescent="0.2">
      <c r="A209" s="36"/>
      <c r="B209" s="37"/>
      <c r="C209" s="175" t="s">
        <v>436</v>
      </c>
      <c r="D209" s="175" t="s">
        <v>141</v>
      </c>
      <c r="E209" s="176" t="s">
        <v>1430</v>
      </c>
      <c r="F209" s="177" t="s">
        <v>1431</v>
      </c>
      <c r="G209" s="178" t="s">
        <v>144</v>
      </c>
      <c r="H209" s="179">
        <v>1</v>
      </c>
      <c r="I209" s="180">
        <v>3800</v>
      </c>
      <c r="J209" s="181">
        <f>ROUND(I209*H209,2)</f>
        <v>3800</v>
      </c>
      <c r="K209" s="177" t="s">
        <v>145</v>
      </c>
      <c r="L209" s="41"/>
      <c r="M209" s="182" t="s">
        <v>19</v>
      </c>
      <c r="N209" s="183" t="s">
        <v>43</v>
      </c>
      <c r="O209" s="66"/>
      <c r="P209" s="184">
        <f>O209*H209</f>
        <v>0</v>
      </c>
      <c r="Q209" s="184">
        <v>1.545E-2</v>
      </c>
      <c r="R209" s="184">
        <f>Q209*H209</f>
        <v>1.545E-2</v>
      </c>
      <c r="S209" s="184">
        <v>0</v>
      </c>
      <c r="T209" s="185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86" t="s">
        <v>313</v>
      </c>
      <c r="AT209" s="186" t="s">
        <v>141</v>
      </c>
      <c r="AU209" s="186" t="s">
        <v>82</v>
      </c>
      <c r="AY209" s="19" t="s">
        <v>138</v>
      </c>
      <c r="BE209" s="187">
        <f>IF(N209="základní",J209,0)</f>
        <v>3800</v>
      </c>
      <c r="BF209" s="187">
        <f>IF(N209="snížená",J209,0)</f>
        <v>0</v>
      </c>
      <c r="BG209" s="187">
        <f>IF(N209="zákl. přenesená",J209,0)</f>
        <v>0</v>
      </c>
      <c r="BH209" s="187">
        <f>IF(N209="sníž. přenesená",J209,0)</f>
        <v>0</v>
      </c>
      <c r="BI209" s="187">
        <f>IF(N209="nulová",J209,0)</f>
        <v>0</v>
      </c>
      <c r="BJ209" s="19" t="s">
        <v>80</v>
      </c>
      <c r="BK209" s="187">
        <f>ROUND(I209*H209,2)</f>
        <v>3800</v>
      </c>
      <c r="BL209" s="19" t="s">
        <v>313</v>
      </c>
      <c r="BM209" s="186" t="s">
        <v>1432</v>
      </c>
    </row>
    <row r="210" spans="1:65" s="2" customFormat="1" ht="28.8" x14ac:dyDescent="0.2">
      <c r="A210" s="36"/>
      <c r="B210" s="37"/>
      <c r="C210" s="38"/>
      <c r="D210" s="188" t="s">
        <v>148</v>
      </c>
      <c r="E210" s="38"/>
      <c r="F210" s="189" t="s">
        <v>1433</v>
      </c>
      <c r="G210" s="38"/>
      <c r="H210" s="38"/>
      <c r="I210" s="190"/>
      <c r="J210" s="38"/>
      <c r="K210" s="38"/>
      <c r="L210" s="41"/>
      <c r="M210" s="191"/>
      <c r="N210" s="192"/>
      <c r="O210" s="66"/>
      <c r="P210" s="66"/>
      <c r="Q210" s="66"/>
      <c r="R210" s="66"/>
      <c r="S210" s="66"/>
      <c r="T210" s="67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9" t="s">
        <v>148</v>
      </c>
      <c r="AU210" s="19" t="s">
        <v>82</v>
      </c>
    </row>
    <row r="211" spans="1:65" s="2" customFormat="1" x14ac:dyDescent="0.2">
      <c r="A211" s="36"/>
      <c r="B211" s="37"/>
      <c r="C211" s="38"/>
      <c r="D211" s="193" t="s">
        <v>150</v>
      </c>
      <c r="E211" s="38"/>
      <c r="F211" s="194" t="s">
        <v>1434</v>
      </c>
      <c r="G211" s="38"/>
      <c r="H211" s="38"/>
      <c r="I211" s="190"/>
      <c r="J211" s="38"/>
      <c r="K211" s="38"/>
      <c r="L211" s="41"/>
      <c r="M211" s="191"/>
      <c r="N211" s="192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9" t="s">
        <v>150</v>
      </c>
      <c r="AU211" s="19" t="s">
        <v>82</v>
      </c>
    </row>
    <row r="212" spans="1:65" s="2" customFormat="1" ht="37.799999999999997" customHeight="1" x14ac:dyDescent="0.2">
      <c r="A212" s="36"/>
      <c r="B212" s="37"/>
      <c r="C212" s="175" t="s">
        <v>442</v>
      </c>
      <c r="D212" s="175" t="s">
        <v>141</v>
      </c>
      <c r="E212" s="176" t="s">
        <v>1435</v>
      </c>
      <c r="F212" s="177" t="s">
        <v>1436</v>
      </c>
      <c r="G212" s="178" t="s">
        <v>144</v>
      </c>
      <c r="H212" s="179">
        <v>2</v>
      </c>
      <c r="I212" s="180">
        <v>5000</v>
      </c>
      <c r="J212" s="181">
        <f>ROUND(I212*H212,2)</f>
        <v>10000</v>
      </c>
      <c r="K212" s="177" t="s">
        <v>145</v>
      </c>
      <c r="L212" s="41"/>
      <c r="M212" s="182" t="s">
        <v>19</v>
      </c>
      <c r="N212" s="183" t="s">
        <v>43</v>
      </c>
      <c r="O212" s="66"/>
      <c r="P212" s="184">
        <f>O212*H212</f>
        <v>0</v>
      </c>
      <c r="Q212" s="184">
        <v>3.0200000000000001E-2</v>
      </c>
      <c r="R212" s="184">
        <f>Q212*H212</f>
        <v>6.0400000000000002E-2</v>
      </c>
      <c r="S212" s="184">
        <v>0</v>
      </c>
      <c r="T212" s="185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86" t="s">
        <v>313</v>
      </c>
      <c r="AT212" s="186" t="s">
        <v>141</v>
      </c>
      <c r="AU212" s="186" t="s">
        <v>82</v>
      </c>
      <c r="AY212" s="19" t="s">
        <v>138</v>
      </c>
      <c r="BE212" s="187">
        <f>IF(N212="základní",J212,0)</f>
        <v>10000</v>
      </c>
      <c r="BF212" s="187">
        <f>IF(N212="snížená",J212,0)</f>
        <v>0</v>
      </c>
      <c r="BG212" s="187">
        <f>IF(N212="zákl. přenesená",J212,0)</f>
        <v>0</v>
      </c>
      <c r="BH212" s="187">
        <f>IF(N212="sníž. přenesená",J212,0)</f>
        <v>0</v>
      </c>
      <c r="BI212" s="187">
        <f>IF(N212="nulová",J212,0)</f>
        <v>0</v>
      </c>
      <c r="BJ212" s="19" t="s">
        <v>80</v>
      </c>
      <c r="BK212" s="187">
        <f>ROUND(I212*H212,2)</f>
        <v>10000</v>
      </c>
      <c r="BL212" s="19" t="s">
        <v>313</v>
      </c>
      <c r="BM212" s="186" t="s">
        <v>1437</v>
      </c>
    </row>
    <row r="213" spans="1:65" s="2" customFormat="1" ht="28.8" x14ac:dyDescent="0.2">
      <c r="A213" s="36"/>
      <c r="B213" s="37"/>
      <c r="C213" s="38"/>
      <c r="D213" s="188" t="s">
        <v>148</v>
      </c>
      <c r="E213" s="38"/>
      <c r="F213" s="189" t="s">
        <v>1438</v>
      </c>
      <c r="G213" s="38"/>
      <c r="H213" s="38"/>
      <c r="I213" s="190"/>
      <c r="J213" s="38"/>
      <c r="K213" s="38"/>
      <c r="L213" s="41"/>
      <c r="M213" s="191"/>
      <c r="N213" s="192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9" t="s">
        <v>148</v>
      </c>
      <c r="AU213" s="19" t="s">
        <v>82</v>
      </c>
    </row>
    <row r="214" spans="1:65" s="2" customFormat="1" x14ac:dyDescent="0.2">
      <c r="A214" s="36"/>
      <c r="B214" s="37"/>
      <c r="C214" s="38"/>
      <c r="D214" s="193" t="s">
        <v>150</v>
      </c>
      <c r="E214" s="38"/>
      <c r="F214" s="194" t="s">
        <v>1439</v>
      </c>
      <c r="G214" s="38"/>
      <c r="H214" s="38"/>
      <c r="I214" s="190"/>
      <c r="J214" s="38"/>
      <c r="K214" s="38"/>
      <c r="L214" s="41"/>
      <c r="M214" s="191"/>
      <c r="N214" s="192"/>
      <c r="O214" s="66"/>
      <c r="P214" s="66"/>
      <c r="Q214" s="66"/>
      <c r="R214" s="66"/>
      <c r="S214" s="66"/>
      <c r="T214" s="67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9" t="s">
        <v>150</v>
      </c>
      <c r="AU214" s="19" t="s">
        <v>82</v>
      </c>
    </row>
    <row r="215" spans="1:65" s="14" customFormat="1" x14ac:dyDescent="0.2">
      <c r="B215" s="205"/>
      <c r="C215" s="206"/>
      <c r="D215" s="188" t="s">
        <v>158</v>
      </c>
      <c r="E215" s="207" t="s">
        <v>19</v>
      </c>
      <c r="F215" s="208" t="s">
        <v>1413</v>
      </c>
      <c r="G215" s="206"/>
      <c r="H215" s="209">
        <v>2</v>
      </c>
      <c r="I215" s="210"/>
      <c r="J215" s="206"/>
      <c r="K215" s="206"/>
      <c r="L215" s="211"/>
      <c r="M215" s="212"/>
      <c r="N215" s="213"/>
      <c r="O215" s="213"/>
      <c r="P215" s="213"/>
      <c r="Q215" s="213"/>
      <c r="R215" s="213"/>
      <c r="S215" s="213"/>
      <c r="T215" s="214"/>
      <c r="AT215" s="215" t="s">
        <v>158</v>
      </c>
      <c r="AU215" s="215" t="s">
        <v>82</v>
      </c>
      <c r="AV215" s="14" t="s">
        <v>82</v>
      </c>
      <c r="AW215" s="14" t="s">
        <v>33</v>
      </c>
      <c r="AX215" s="14" t="s">
        <v>80</v>
      </c>
      <c r="AY215" s="215" t="s">
        <v>138</v>
      </c>
    </row>
    <row r="216" spans="1:65" s="2" customFormat="1" ht="37.799999999999997" customHeight="1" x14ac:dyDescent="0.2">
      <c r="A216" s="36"/>
      <c r="B216" s="37"/>
      <c r="C216" s="175" t="s">
        <v>448</v>
      </c>
      <c r="D216" s="175" t="s">
        <v>141</v>
      </c>
      <c r="E216" s="176" t="s">
        <v>1440</v>
      </c>
      <c r="F216" s="177" t="s">
        <v>1441</v>
      </c>
      <c r="G216" s="178" t="s">
        <v>144</v>
      </c>
      <c r="H216" s="179">
        <v>5</v>
      </c>
      <c r="I216" s="180">
        <v>5600</v>
      </c>
      <c r="J216" s="181">
        <f>ROUND(I216*H216,2)</f>
        <v>28000</v>
      </c>
      <c r="K216" s="177" t="s">
        <v>145</v>
      </c>
      <c r="L216" s="41"/>
      <c r="M216" s="182" t="s">
        <v>19</v>
      </c>
      <c r="N216" s="183" t="s">
        <v>43</v>
      </c>
      <c r="O216" s="66"/>
      <c r="P216" s="184">
        <f>O216*H216</f>
        <v>0</v>
      </c>
      <c r="Q216" s="184">
        <v>3.9300000000000002E-2</v>
      </c>
      <c r="R216" s="184">
        <f>Q216*H216</f>
        <v>0.19650000000000001</v>
      </c>
      <c r="S216" s="184">
        <v>0</v>
      </c>
      <c r="T216" s="185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86" t="s">
        <v>313</v>
      </c>
      <c r="AT216" s="186" t="s">
        <v>141</v>
      </c>
      <c r="AU216" s="186" t="s">
        <v>82</v>
      </c>
      <c r="AY216" s="19" t="s">
        <v>138</v>
      </c>
      <c r="BE216" s="187">
        <f>IF(N216="základní",J216,0)</f>
        <v>28000</v>
      </c>
      <c r="BF216" s="187">
        <f>IF(N216="snížená",J216,0)</f>
        <v>0</v>
      </c>
      <c r="BG216" s="187">
        <f>IF(N216="zákl. přenesená",J216,0)</f>
        <v>0</v>
      </c>
      <c r="BH216" s="187">
        <f>IF(N216="sníž. přenesená",J216,0)</f>
        <v>0</v>
      </c>
      <c r="BI216" s="187">
        <f>IF(N216="nulová",J216,0)</f>
        <v>0</v>
      </c>
      <c r="BJ216" s="19" t="s">
        <v>80</v>
      </c>
      <c r="BK216" s="187">
        <f>ROUND(I216*H216,2)</f>
        <v>28000</v>
      </c>
      <c r="BL216" s="19" t="s">
        <v>313</v>
      </c>
      <c r="BM216" s="186" t="s">
        <v>1442</v>
      </c>
    </row>
    <row r="217" spans="1:65" s="2" customFormat="1" ht="28.8" x14ac:dyDescent="0.2">
      <c r="A217" s="36"/>
      <c r="B217" s="37"/>
      <c r="C217" s="38"/>
      <c r="D217" s="188" t="s">
        <v>148</v>
      </c>
      <c r="E217" s="38"/>
      <c r="F217" s="189" t="s">
        <v>1443</v>
      </c>
      <c r="G217" s="38"/>
      <c r="H217" s="38"/>
      <c r="I217" s="190"/>
      <c r="J217" s="38"/>
      <c r="K217" s="38"/>
      <c r="L217" s="41"/>
      <c r="M217" s="191"/>
      <c r="N217" s="192"/>
      <c r="O217" s="66"/>
      <c r="P217" s="66"/>
      <c r="Q217" s="66"/>
      <c r="R217" s="66"/>
      <c r="S217" s="66"/>
      <c r="T217" s="67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9" t="s">
        <v>148</v>
      </c>
      <c r="AU217" s="19" t="s">
        <v>82</v>
      </c>
    </row>
    <row r="218" spans="1:65" s="2" customFormat="1" x14ac:dyDescent="0.2">
      <c r="A218" s="36"/>
      <c r="B218" s="37"/>
      <c r="C218" s="38"/>
      <c r="D218" s="193" t="s">
        <v>150</v>
      </c>
      <c r="E218" s="38"/>
      <c r="F218" s="194" t="s">
        <v>1444</v>
      </c>
      <c r="G218" s="38"/>
      <c r="H218" s="38"/>
      <c r="I218" s="190"/>
      <c r="J218" s="38"/>
      <c r="K218" s="38"/>
      <c r="L218" s="41"/>
      <c r="M218" s="191"/>
      <c r="N218" s="192"/>
      <c r="O218" s="66"/>
      <c r="P218" s="66"/>
      <c r="Q218" s="66"/>
      <c r="R218" s="66"/>
      <c r="S218" s="66"/>
      <c r="T218" s="67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9" t="s">
        <v>150</v>
      </c>
      <c r="AU218" s="19" t="s">
        <v>82</v>
      </c>
    </row>
    <row r="219" spans="1:65" s="2" customFormat="1" ht="37.799999999999997" customHeight="1" x14ac:dyDescent="0.2">
      <c r="A219" s="36"/>
      <c r="B219" s="37"/>
      <c r="C219" s="175" t="s">
        <v>454</v>
      </c>
      <c r="D219" s="175" t="s">
        <v>141</v>
      </c>
      <c r="E219" s="176" t="s">
        <v>1445</v>
      </c>
      <c r="F219" s="177" t="s">
        <v>1446</v>
      </c>
      <c r="G219" s="178" t="s">
        <v>144</v>
      </c>
      <c r="H219" s="179">
        <v>3</v>
      </c>
      <c r="I219" s="180">
        <v>6100</v>
      </c>
      <c r="J219" s="181">
        <f>ROUND(I219*H219,2)</f>
        <v>18300</v>
      </c>
      <c r="K219" s="177" t="s">
        <v>145</v>
      </c>
      <c r="L219" s="41"/>
      <c r="M219" s="182" t="s">
        <v>19</v>
      </c>
      <c r="N219" s="183" t="s">
        <v>43</v>
      </c>
      <c r="O219" s="66"/>
      <c r="P219" s="184">
        <f>O219*H219</f>
        <v>0</v>
      </c>
      <c r="Q219" s="184">
        <v>4.4600000000000001E-2</v>
      </c>
      <c r="R219" s="184">
        <f>Q219*H219</f>
        <v>0.1338</v>
      </c>
      <c r="S219" s="184">
        <v>0</v>
      </c>
      <c r="T219" s="185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186" t="s">
        <v>313</v>
      </c>
      <c r="AT219" s="186" t="s">
        <v>141</v>
      </c>
      <c r="AU219" s="186" t="s">
        <v>82</v>
      </c>
      <c r="AY219" s="19" t="s">
        <v>138</v>
      </c>
      <c r="BE219" s="187">
        <f>IF(N219="základní",J219,0)</f>
        <v>18300</v>
      </c>
      <c r="BF219" s="187">
        <f>IF(N219="snížená",J219,0)</f>
        <v>0</v>
      </c>
      <c r="BG219" s="187">
        <f>IF(N219="zákl. přenesená",J219,0)</f>
        <v>0</v>
      </c>
      <c r="BH219" s="187">
        <f>IF(N219="sníž. přenesená",J219,0)</f>
        <v>0</v>
      </c>
      <c r="BI219" s="187">
        <f>IF(N219="nulová",J219,0)</f>
        <v>0</v>
      </c>
      <c r="BJ219" s="19" t="s">
        <v>80</v>
      </c>
      <c r="BK219" s="187">
        <f>ROUND(I219*H219,2)</f>
        <v>18300</v>
      </c>
      <c r="BL219" s="19" t="s">
        <v>313</v>
      </c>
      <c r="BM219" s="186" t="s">
        <v>1447</v>
      </c>
    </row>
    <row r="220" spans="1:65" s="2" customFormat="1" ht="28.8" x14ac:dyDescent="0.2">
      <c r="A220" s="36"/>
      <c r="B220" s="37"/>
      <c r="C220" s="38"/>
      <c r="D220" s="188" t="s">
        <v>148</v>
      </c>
      <c r="E220" s="38"/>
      <c r="F220" s="189" t="s">
        <v>1448</v>
      </c>
      <c r="G220" s="38"/>
      <c r="H220" s="38"/>
      <c r="I220" s="190"/>
      <c r="J220" s="38"/>
      <c r="K220" s="38"/>
      <c r="L220" s="41"/>
      <c r="M220" s="191"/>
      <c r="N220" s="192"/>
      <c r="O220" s="66"/>
      <c r="P220" s="66"/>
      <c r="Q220" s="66"/>
      <c r="R220" s="66"/>
      <c r="S220" s="66"/>
      <c r="T220" s="67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9" t="s">
        <v>148</v>
      </c>
      <c r="AU220" s="19" t="s">
        <v>82</v>
      </c>
    </row>
    <row r="221" spans="1:65" s="2" customFormat="1" x14ac:dyDescent="0.2">
      <c r="A221" s="36"/>
      <c r="B221" s="37"/>
      <c r="C221" s="38"/>
      <c r="D221" s="193" t="s">
        <v>150</v>
      </c>
      <c r="E221" s="38"/>
      <c r="F221" s="194" t="s">
        <v>1449</v>
      </c>
      <c r="G221" s="38"/>
      <c r="H221" s="38"/>
      <c r="I221" s="190"/>
      <c r="J221" s="38"/>
      <c r="K221" s="38"/>
      <c r="L221" s="41"/>
      <c r="M221" s="191"/>
      <c r="N221" s="192"/>
      <c r="O221" s="66"/>
      <c r="P221" s="66"/>
      <c r="Q221" s="66"/>
      <c r="R221" s="66"/>
      <c r="S221" s="66"/>
      <c r="T221" s="67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9" t="s">
        <v>150</v>
      </c>
      <c r="AU221" s="19" t="s">
        <v>82</v>
      </c>
    </row>
    <row r="222" spans="1:65" s="14" customFormat="1" x14ac:dyDescent="0.2">
      <c r="B222" s="205"/>
      <c r="C222" s="206"/>
      <c r="D222" s="188" t="s">
        <v>158</v>
      </c>
      <c r="E222" s="207" t="s">
        <v>19</v>
      </c>
      <c r="F222" s="208" t="s">
        <v>1450</v>
      </c>
      <c r="G222" s="206"/>
      <c r="H222" s="209">
        <v>3</v>
      </c>
      <c r="I222" s="210"/>
      <c r="J222" s="206"/>
      <c r="K222" s="206"/>
      <c r="L222" s="211"/>
      <c r="M222" s="212"/>
      <c r="N222" s="213"/>
      <c r="O222" s="213"/>
      <c r="P222" s="213"/>
      <c r="Q222" s="213"/>
      <c r="R222" s="213"/>
      <c r="S222" s="213"/>
      <c r="T222" s="214"/>
      <c r="AT222" s="215" t="s">
        <v>158</v>
      </c>
      <c r="AU222" s="215" t="s">
        <v>82</v>
      </c>
      <c r="AV222" s="14" t="s">
        <v>82</v>
      </c>
      <c r="AW222" s="14" t="s">
        <v>33</v>
      </c>
      <c r="AX222" s="14" t="s">
        <v>80</v>
      </c>
      <c r="AY222" s="215" t="s">
        <v>138</v>
      </c>
    </row>
    <row r="223" spans="1:65" s="2" customFormat="1" ht="37.799999999999997" customHeight="1" x14ac:dyDescent="0.2">
      <c r="A223" s="36"/>
      <c r="B223" s="37"/>
      <c r="C223" s="175" t="s">
        <v>462</v>
      </c>
      <c r="D223" s="175" t="s">
        <v>141</v>
      </c>
      <c r="E223" s="176" t="s">
        <v>1451</v>
      </c>
      <c r="F223" s="177" t="s">
        <v>1452</v>
      </c>
      <c r="G223" s="178" t="s">
        <v>144</v>
      </c>
      <c r="H223" s="179">
        <v>2</v>
      </c>
      <c r="I223" s="180">
        <v>6600</v>
      </c>
      <c r="J223" s="181">
        <f>ROUND(I223*H223,2)</f>
        <v>13200</v>
      </c>
      <c r="K223" s="177" t="s">
        <v>145</v>
      </c>
      <c r="L223" s="41"/>
      <c r="M223" s="182" t="s">
        <v>19</v>
      </c>
      <c r="N223" s="183" t="s">
        <v>43</v>
      </c>
      <c r="O223" s="66"/>
      <c r="P223" s="184">
        <f>O223*H223</f>
        <v>0</v>
      </c>
      <c r="Q223" s="184">
        <v>5.0999999999999997E-2</v>
      </c>
      <c r="R223" s="184">
        <f>Q223*H223</f>
        <v>0.10199999999999999</v>
      </c>
      <c r="S223" s="184">
        <v>0</v>
      </c>
      <c r="T223" s="185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86" t="s">
        <v>313</v>
      </c>
      <c r="AT223" s="186" t="s">
        <v>141</v>
      </c>
      <c r="AU223" s="186" t="s">
        <v>82</v>
      </c>
      <c r="AY223" s="19" t="s">
        <v>138</v>
      </c>
      <c r="BE223" s="187">
        <f>IF(N223="základní",J223,0)</f>
        <v>13200</v>
      </c>
      <c r="BF223" s="187">
        <f>IF(N223="snížená",J223,0)</f>
        <v>0</v>
      </c>
      <c r="BG223" s="187">
        <f>IF(N223="zákl. přenesená",J223,0)</f>
        <v>0</v>
      </c>
      <c r="BH223" s="187">
        <f>IF(N223="sníž. přenesená",J223,0)</f>
        <v>0</v>
      </c>
      <c r="BI223" s="187">
        <f>IF(N223="nulová",J223,0)</f>
        <v>0</v>
      </c>
      <c r="BJ223" s="19" t="s">
        <v>80</v>
      </c>
      <c r="BK223" s="187">
        <f>ROUND(I223*H223,2)</f>
        <v>13200</v>
      </c>
      <c r="BL223" s="19" t="s">
        <v>313</v>
      </c>
      <c r="BM223" s="186" t="s">
        <v>1453</v>
      </c>
    </row>
    <row r="224" spans="1:65" s="2" customFormat="1" ht="28.8" x14ac:dyDescent="0.2">
      <c r="A224" s="36"/>
      <c r="B224" s="37"/>
      <c r="C224" s="38"/>
      <c r="D224" s="188" t="s">
        <v>148</v>
      </c>
      <c r="E224" s="38"/>
      <c r="F224" s="189" t="s">
        <v>1454</v>
      </c>
      <c r="G224" s="38"/>
      <c r="H224" s="38"/>
      <c r="I224" s="190"/>
      <c r="J224" s="38"/>
      <c r="K224" s="38"/>
      <c r="L224" s="41"/>
      <c r="M224" s="191"/>
      <c r="N224" s="192"/>
      <c r="O224" s="66"/>
      <c r="P224" s="66"/>
      <c r="Q224" s="66"/>
      <c r="R224" s="66"/>
      <c r="S224" s="66"/>
      <c r="T224" s="67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9" t="s">
        <v>148</v>
      </c>
      <c r="AU224" s="19" t="s">
        <v>82</v>
      </c>
    </row>
    <row r="225" spans="1:65" s="2" customFormat="1" x14ac:dyDescent="0.2">
      <c r="A225" s="36"/>
      <c r="B225" s="37"/>
      <c r="C225" s="38"/>
      <c r="D225" s="193" t="s">
        <v>150</v>
      </c>
      <c r="E225" s="38"/>
      <c r="F225" s="194" t="s">
        <v>1455</v>
      </c>
      <c r="G225" s="38"/>
      <c r="H225" s="38"/>
      <c r="I225" s="190"/>
      <c r="J225" s="38"/>
      <c r="K225" s="38"/>
      <c r="L225" s="41"/>
      <c r="M225" s="191"/>
      <c r="N225" s="192"/>
      <c r="O225" s="66"/>
      <c r="P225" s="66"/>
      <c r="Q225" s="66"/>
      <c r="R225" s="66"/>
      <c r="S225" s="66"/>
      <c r="T225" s="67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9" t="s">
        <v>150</v>
      </c>
      <c r="AU225" s="19" t="s">
        <v>82</v>
      </c>
    </row>
    <row r="226" spans="1:65" s="2" customFormat="1" ht="33" customHeight="1" x14ac:dyDescent="0.2">
      <c r="A226" s="36"/>
      <c r="B226" s="37"/>
      <c r="C226" s="175" t="s">
        <v>470</v>
      </c>
      <c r="D226" s="175" t="s">
        <v>141</v>
      </c>
      <c r="E226" s="176" t="s">
        <v>1456</v>
      </c>
      <c r="F226" s="177" t="s">
        <v>1457</v>
      </c>
      <c r="G226" s="178" t="s">
        <v>144</v>
      </c>
      <c r="H226" s="179">
        <v>1</v>
      </c>
      <c r="I226" s="180">
        <v>4500</v>
      </c>
      <c r="J226" s="181">
        <f>ROUND(I226*H226,2)</f>
        <v>4500</v>
      </c>
      <c r="K226" s="177" t="s">
        <v>145</v>
      </c>
      <c r="L226" s="41"/>
      <c r="M226" s="182" t="s">
        <v>19</v>
      </c>
      <c r="N226" s="183" t="s">
        <v>43</v>
      </c>
      <c r="O226" s="66"/>
      <c r="P226" s="184">
        <f>O226*H226</f>
        <v>0</v>
      </c>
      <c r="Q226" s="184">
        <v>2.24E-2</v>
      </c>
      <c r="R226" s="184">
        <f>Q226*H226</f>
        <v>2.24E-2</v>
      </c>
      <c r="S226" s="184">
        <v>0</v>
      </c>
      <c r="T226" s="185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86" t="s">
        <v>313</v>
      </c>
      <c r="AT226" s="186" t="s">
        <v>141</v>
      </c>
      <c r="AU226" s="186" t="s">
        <v>82</v>
      </c>
      <c r="AY226" s="19" t="s">
        <v>138</v>
      </c>
      <c r="BE226" s="187">
        <f>IF(N226="základní",J226,0)</f>
        <v>4500</v>
      </c>
      <c r="BF226" s="187">
        <f>IF(N226="snížená",J226,0)</f>
        <v>0</v>
      </c>
      <c r="BG226" s="187">
        <f>IF(N226="zákl. přenesená",J226,0)</f>
        <v>0</v>
      </c>
      <c r="BH226" s="187">
        <f>IF(N226="sníž. přenesená",J226,0)</f>
        <v>0</v>
      </c>
      <c r="BI226" s="187">
        <f>IF(N226="nulová",J226,0)</f>
        <v>0</v>
      </c>
      <c r="BJ226" s="19" t="s">
        <v>80</v>
      </c>
      <c r="BK226" s="187">
        <f>ROUND(I226*H226,2)</f>
        <v>4500</v>
      </c>
      <c r="BL226" s="19" t="s">
        <v>313</v>
      </c>
      <c r="BM226" s="186" t="s">
        <v>1458</v>
      </c>
    </row>
    <row r="227" spans="1:65" s="2" customFormat="1" ht="28.8" x14ac:dyDescent="0.2">
      <c r="A227" s="36"/>
      <c r="B227" s="37"/>
      <c r="C227" s="38"/>
      <c r="D227" s="188" t="s">
        <v>148</v>
      </c>
      <c r="E227" s="38"/>
      <c r="F227" s="189" t="s">
        <v>1459</v>
      </c>
      <c r="G227" s="38"/>
      <c r="H227" s="38"/>
      <c r="I227" s="190"/>
      <c r="J227" s="38"/>
      <c r="K227" s="38"/>
      <c r="L227" s="41"/>
      <c r="M227" s="191"/>
      <c r="N227" s="192"/>
      <c r="O227" s="66"/>
      <c r="P227" s="66"/>
      <c r="Q227" s="66"/>
      <c r="R227" s="66"/>
      <c r="S227" s="66"/>
      <c r="T227" s="67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9" t="s">
        <v>148</v>
      </c>
      <c r="AU227" s="19" t="s">
        <v>82</v>
      </c>
    </row>
    <row r="228" spans="1:65" s="2" customFormat="1" x14ac:dyDescent="0.2">
      <c r="A228" s="36"/>
      <c r="B228" s="37"/>
      <c r="C228" s="38"/>
      <c r="D228" s="193" t="s">
        <v>150</v>
      </c>
      <c r="E228" s="38"/>
      <c r="F228" s="194" t="s">
        <v>1460</v>
      </c>
      <c r="G228" s="38"/>
      <c r="H228" s="38"/>
      <c r="I228" s="190"/>
      <c r="J228" s="38"/>
      <c r="K228" s="38"/>
      <c r="L228" s="41"/>
      <c r="M228" s="191"/>
      <c r="N228" s="192"/>
      <c r="O228" s="66"/>
      <c r="P228" s="66"/>
      <c r="Q228" s="66"/>
      <c r="R228" s="66"/>
      <c r="S228" s="66"/>
      <c r="T228" s="67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9" t="s">
        <v>150</v>
      </c>
      <c r="AU228" s="19" t="s">
        <v>82</v>
      </c>
    </row>
    <row r="229" spans="1:65" s="2" customFormat="1" ht="37.799999999999997" customHeight="1" x14ac:dyDescent="0.2">
      <c r="A229" s="36"/>
      <c r="B229" s="37"/>
      <c r="C229" s="175" t="s">
        <v>489</v>
      </c>
      <c r="D229" s="175" t="s">
        <v>141</v>
      </c>
      <c r="E229" s="176" t="s">
        <v>1461</v>
      </c>
      <c r="F229" s="177" t="s">
        <v>1462</v>
      </c>
      <c r="G229" s="178" t="s">
        <v>144</v>
      </c>
      <c r="H229" s="179">
        <v>3</v>
      </c>
      <c r="I229" s="180">
        <v>5800</v>
      </c>
      <c r="J229" s="181">
        <f>ROUND(I229*H229,2)</f>
        <v>17400</v>
      </c>
      <c r="K229" s="177" t="s">
        <v>145</v>
      </c>
      <c r="L229" s="41"/>
      <c r="M229" s="182" t="s">
        <v>19</v>
      </c>
      <c r="N229" s="183" t="s">
        <v>43</v>
      </c>
      <c r="O229" s="66"/>
      <c r="P229" s="184">
        <f>O229*H229</f>
        <v>0</v>
      </c>
      <c r="Q229" s="184">
        <v>3.4279999999999998E-2</v>
      </c>
      <c r="R229" s="184">
        <f>Q229*H229</f>
        <v>0.10283999999999999</v>
      </c>
      <c r="S229" s="184">
        <v>0</v>
      </c>
      <c r="T229" s="185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86" t="s">
        <v>313</v>
      </c>
      <c r="AT229" s="186" t="s">
        <v>141</v>
      </c>
      <c r="AU229" s="186" t="s">
        <v>82</v>
      </c>
      <c r="AY229" s="19" t="s">
        <v>138</v>
      </c>
      <c r="BE229" s="187">
        <f>IF(N229="základní",J229,0)</f>
        <v>17400</v>
      </c>
      <c r="BF229" s="187">
        <f>IF(N229="snížená",J229,0)</f>
        <v>0</v>
      </c>
      <c r="BG229" s="187">
        <f>IF(N229="zákl. přenesená",J229,0)</f>
        <v>0</v>
      </c>
      <c r="BH229" s="187">
        <f>IF(N229="sníž. přenesená",J229,0)</f>
        <v>0</v>
      </c>
      <c r="BI229" s="187">
        <f>IF(N229="nulová",J229,0)</f>
        <v>0</v>
      </c>
      <c r="BJ229" s="19" t="s">
        <v>80</v>
      </c>
      <c r="BK229" s="187">
        <f>ROUND(I229*H229,2)</f>
        <v>17400</v>
      </c>
      <c r="BL229" s="19" t="s">
        <v>313</v>
      </c>
      <c r="BM229" s="186" t="s">
        <v>1463</v>
      </c>
    </row>
    <row r="230" spans="1:65" s="2" customFormat="1" ht="28.8" x14ac:dyDescent="0.2">
      <c r="A230" s="36"/>
      <c r="B230" s="37"/>
      <c r="C230" s="38"/>
      <c r="D230" s="188" t="s">
        <v>148</v>
      </c>
      <c r="E230" s="38"/>
      <c r="F230" s="189" t="s">
        <v>1464</v>
      </c>
      <c r="G230" s="38"/>
      <c r="H230" s="38"/>
      <c r="I230" s="190"/>
      <c r="J230" s="38"/>
      <c r="K230" s="38"/>
      <c r="L230" s="41"/>
      <c r="M230" s="191"/>
      <c r="N230" s="192"/>
      <c r="O230" s="66"/>
      <c r="P230" s="66"/>
      <c r="Q230" s="66"/>
      <c r="R230" s="66"/>
      <c r="S230" s="66"/>
      <c r="T230" s="67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9" t="s">
        <v>148</v>
      </c>
      <c r="AU230" s="19" t="s">
        <v>82</v>
      </c>
    </row>
    <row r="231" spans="1:65" s="2" customFormat="1" x14ac:dyDescent="0.2">
      <c r="A231" s="36"/>
      <c r="B231" s="37"/>
      <c r="C231" s="38"/>
      <c r="D231" s="193" t="s">
        <v>150</v>
      </c>
      <c r="E231" s="38"/>
      <c r="F231" s="194" t="s">
        <v>1465</v>
      </c>
      <c r="G231" s="38"/>
      <c r="H231" s="38"/>
      <c r="I231" s="190"/>
      <c r="J231" s="38"/>
      <c r="K231" s="38"/>
      <c r="L231" s="41"/>
      <c r="M231" s="191"/>
      <c r="N231" s="192"/>
      <c r="O231" s="66"/>
      <c r="P231" s="66"/>
      <c r="Q231" s="66"/>
      <c r="R231" s="66"/>
      <c r="S231" s="66"/>
      <c r="T231" s="67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9" t="s">
        <v>150</v>
      </c>
      <c r="AU231" s="19" t="s">
        <v>82</v>
      </c>
    </row>
    <row r="232" spans="1:65" s="2" customFormat="1" ht="37.799999999999997" customHeight="1" x14ac:dyDescent="0.2">
      <c r="A232" s="36"/>
      <c r="B232" s="37"/>
      <c r="C232" s="175" t="s">
        <v>497</v>
      </c>
      <c r="D232" s="175" t="s">
        <v>141</v>
      </c>
      <c r="E232" s="176" t="s">
        <v>1466</v>
      </c>
      <c r="F232" s="177" t="s">
        <v>1467</v>
      </c>
      <c r="G232" s="178" t="s">
        <v>144</v>
      </c>
      <c r="H232" s="179">
        <v>1</v>
      </c>
      <c r="I232" s="180">
        <v>6900</v>
      </c>
      <c r="J232" s="181">
        <f>ROUND(I232*H232,2)</f>
        <v>6900</v>
      </c>
      <c r="K232" s="177" t="s">
        <v>145</v>
      </c>
      <c r="L232" s="41"/>
      <c r="M232" s="182" t="s">
        <v>19</v>
      </c>
      <c r="N232" s="183" t="s">
        <v>43</v>
      </c>
      <c r="O232" s="66"/>
      <c r="P232" s="184">
        <f>O232*H232</f>
        <v>0</v>
      </c>
      <c r="Q232" s="184">
        <v>4.1950000000000001E-2</v>
      </c>
      <c r="R232" s="184">
        <f>Q232*H232</f>
        <v>4.1950000000000001E-2</v>
      </c>
      <c r="S232" s="184">
        <v>0</v>
      </c>
      <c r="T232" s="185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86" t="s">
        <v>313</v>
      </c>
      <c r="AT232" s="186" t="s">
        <v>141</v>
      </c>
      <c r="AU232" s="186" t="s">
        <v>82</v>
      </c>
      <c r="AY232" s="19" t="s">
        <v>138</v>
      </c>
      <c r="BE232" s="187">
        <f>IF(N232="základní",J232,0)</f>
        <v>6900</v>
      </c>
      <c r="BF232" s="187">
        <f>IF(N232="snížená",J232,0)</f>
        <v>0</v>
      </c>
      <c r="BG232" s="187">
        <f>IF(N232="zákl. přenesená",J232,0)</f>
        <v>0</v>
      </c>
      <c r="BH232" s="187">
        <f>IF(N232="sníž. přenesená",J232,0)</f>
        <v>0</v>
      </c>
      <c r="BI232" s="187">
        <f>IF(N232="nulová",J232,0)</f>
        <v>0</v>
      </c>
      <c r="BJ232" s="19" t="s">
        <v>80</v>
      </c>
      <c r="BK232" s="187">
        <f>ROUND(I232*H232,2)</f>
        <v>6900</v>
      </c>
      <c r="BL232" s="19" t="s">
        <v>313</v>
      </c>
      <c r="BM232" s="186" t="s">
        <v>1468</v>
      </c>
    </row>
    <row r="233" spans="1:65" s="2" customFormat="1" ht="28.8" x14ac:dyDescent="0.2">
      <c r="A233" s="36"/>
      <c r="B233" s="37"/>
      <c r="C233" s="38"/>
      <c r="D233" s="188" t="s">
        <v>148</v>
      </c>
      <c r="E233" s="38"/>
      <c r="F233" s="189" t="s">
        <v>1469</v>
      </c>
      <c r="G233" s="38"/>
      <c r="H233" s="38"/>
      <c r="I233" s="190"/>
      <c r="J233" s="38"/>
      <c r="K233" s="38"/>
      <c r="L233" s="41"/>
      <c r="M233" s="191"/>
      <c r="N233" s="192"/>
      <c r="O233" s="66"/>
      <c r="P233" s="66"/>
      <c r="Q233" s="66"/>
      <c r="R233" s="66"/>
      <c r="S233" s="66"/>
      <c r="T233" s="67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T233" s="19" t="s">
        <v>148</v>
      </c>
      <c r="AU233" s="19" t="s">
        <v>82</v>
      </c>
    </row>
    <row r="234" spans="1:65" s="2" customFormat="1" x14ac:dyDescent="0.2">
      <c r="A234" s="36"/>
      <c r="B234" s="37"/>
      <c r="C234" s="38"/>
      <c r="D234" s="193" t="s">
        <v>150</v>
      </c>
      <c r="E234" s="38"/>
      <c r="F234" s="194" t="s">
        <v>1470</v>
      </c>
      <c r="G234" s="38"/>
      <c r="H234" s="38"/>
      <c r="I234" s="190"/>
      <c r="J234" s="38"/>
      <c r="K234" s="38"/>
      <c r="L234" s="41"/>
      <c r="M234" s="191"/>
      <c r="N234" s="192"/>
      <c r="O234" s="66"/>
      <c r="P234" s="66"/>
      <c r="Q234" s="66"/>
      <c r="R234" s="66"/>
      <c r="S234" s="66"/>
      <c r="T234" s="67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9" t="s">
        <v>150</v>
      </c>
      <c r="AU234" s="19" t="s">
        <v>82</v>
      </c>
    </row>
    <row r="235" spans="1:65" s="2" customFormat="1" ht="16.5" customHeight="1" x14ac:dyDescent="0.2">
      <c r="A235" s="36"/>
      <c r="B235" s="37"/>
      <c r="C235" s="175" t="s">
        <v>504</v>
      </c>
      <c r="D235" s="175" t="s">
        <v>141</v>
      </c>
      <c r="E235" s="176" t="s">
        <v>1471</v>
      </c>
      <c r="F235" s="177" t="s">
        <v>1472</v>
      </c>
      <c r="G235" s="178" t="s">
        <v>154</v>
      </c>
      <c r="H235" s="179">
        <v>100</v>
      </c>
      <c r="I235" s="180">
        <v>16</v>
      </c>
      <c r="J235" s="181">
        <f>ROUND(I235*H235,2)</f>
        <v>1600</v>
      </c>
      <c r="K235" s="177" t="s">
        <v>145</v>
      </c>
      <c r="L235" s="41"/>
      <c r="M235" s="182" t="s">
        <v>19</v>
      </c>
      <c r="N235" s="183" t="s">
        <v>43</v>
      </c>
      <c r="O235" s="66"/>
      <c r="P235" s="184">
        <f>O235*H235</f>
        <v>0</v>
      </c>
      <c r="Q235" s="184">
        <v>0</v>
      </c>
      <c r="R235" s="184">
        <f>Q235*H235</f>
        <v>0</v>
      </c>
      <c r="S235" s="184">
        <v>0</v>
      </c>
      <c r="T235" s="185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86" t="s">
        <v>313</v>
      </c>
      <c r="AT235" s="186" t="s">
        <v>141</v>
      </c>
      <c r="AU235" s="186" t="s">
        <v>82</v>
      </c>
      <c r="AY235" s="19" t="s">
        <v>138</v>
      </c>
      <c r="BE235" s="187">
        <f>IF(N235="základní",J235,0)</f>
        <v>1600</v>
      </c>
      <c r="BF235" s="187">
        <f>IF(N235="snížená",J235,0)</f>
        <v>0</v>
      </c>
      <c r="BG235" s="187">
        <f>IF(N235="zákl. přenesená",J235,0)</f>
        <v>0</v>
      </c>
      <c r="BH235" s="187">
        <f>IF(N235="sníž. přenesená",J235,0)</f>
        <v>0</v>
      </c>
      <c r="BI235" s="187">
        <f>IF(N235="nulová",J235,0)</f>
        <v>0</v>
      </c>
      <c r="BJ235" s="19" t="s">
        <v>80</v>
      </c>
      <c r="BK235" s="187">
        <f>ROUND(I235*H235,2)</f>
        <v>1600</v>
      </c>
      <c r="BL235" s="19" t="s">
        <v>313</v>
      </c>
      <c r="BM235" s="186" t="s">
        <v>1473</v>
      </c>
    </row>
    <row r="236" spans="1:65" s="2" customFormat="1" ht="19.2" x14ac:dyDescent="0.2">
      <c r="A236" s="36"/>
      <c r="B236" s="37"/>
      <c r="C236" s="38"/>
      <c r="D236" s="188" t="s">
        <v>148</v>
      </c>
      <c r="E236" s="38"/>
      <c r="F236" s="189" t="s">
        <v>1474</v>
      </c>
      <c r="G236" s="38"/>
      <c r="H236" s="38"/>
      <c r="I236" s="190"/>
      <c r="J236" s="38"/>
      <c r="K236" s="38"/>
      <c r="L236" s="41"/>
      <c r="M236" s="191"/>
      <c r="N236" s="192"/>
      <c r="O236" s="66"/>
      <c r="P236" s="66"/>
      <c r="Q236" s="66"/>
      <c r="R236" s="66"/>
      <c r="S236" s="66"/>
      <c r="T236" s="67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T236" s="19" t="s">
        <v>148</v>
      </c>
      <c r="AU236" s="19" t="s">
        <v>82</v>
      </c>
    </row>
    <row r="237" spans="1:65" s="2" customFormat="1" x14ac:dyDescent="0.2">
      <c r="A237" s="36"/>
      <c r="B237" s="37"/>
      <c r="C237" s="38"/>
      <c r="D237" s="193" t="s">
        <v>150</v>
      </c>
      <c r="E237" s="38"/>
      <c r="F237" s="194" t="s">
        <v>1475</v>
      </c>
      <c r="G237" s="38"/>
      <c r="H237" s="38"/>
      <c r="I237" s="190"/>
      <c r="J237" s="38"/>
      <c r="K237" s="38"/>
      <c r="L237" s="41"/>
      <c r="M237" s="191"/>
      <c r="N237" s="192"/>
      <c r="O237" s="66"/>
      <c r="P237" s="66"/>
      <c r="Q237" s="66"/>
      <c r="R237" s="66"/>
      <c r="S237" s="66"/>
      <c r="T237" s="67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9" t="s">
        <v>150</v>
      </c>
      <c r="AU237" s="19" t="s">
        <v>82</v>
      </c>
    </row>
    <row r="238" spans="1:65" s="2" customFormat="1" ht="24.15" customHeight="1" x14ac:dyDescent="0.2">
      <c r="A238" s="36"/>
      <c r="B238" s="37"/>
      <c r="C238" s="175" t="s">
        <v>512</v>
      </c>
      <c r="D238" s="175" t="s">
        <v>141</v>
      </c>
      <c r="E238" s="176" t="s">
        <v>1476</v>
      </c>
      <c r="F238" s="177" t="s">
        <v>1477</v>
      </c>
      <c r="G238" s="178" t="s">
        <v>144</v>
      </c>
      <c r="H238" s="179">
        <v>120</v>
      </c>
      <c r="I238" s="180">
        <v>16</v>
      </c>
      <c r="J238" s="181">
        <f>ROUND(I238*H238,2)</f>
        <v>1920</v>
      </c>
      <c r="K238" s="177" t="s">
        <v>145</v>
      </c>
      <c r="L238" s="41"/>
      <c r="M238" s="182" t="s">
        <v>19</v>
      </c>
      <c r="N238" s="183" t="s">
        <v>43</v>
      </c>
      <c r="O238" s="66"/>
      <c r="P238" s="184">
        <f>O238*H238</f>
        <v>0</v>
      </c>
      <c r="Q238" s="184">
        <v>1.0000000000000001E-5</v>
      </c>
      <c r="R238" s="184">
        <f>Q238*H238</f>
        <v>1.2000000000000001E-3</v>
      </c>
      <c r="S238" s="184">
        <v>7.5000000000000002E-4</v>
      </c>
      <c r="T238" s="185">
        <f>S238*H238</f>
        <v>0.09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86" t="s">
        <v>313</v>
      </c>
      <c r="AT238" s="186" t="s">
        <v>141</v>
      </c>
      <c r="AU238" s="186" t="s">
        <v>82</v>
      </c>
      <c r="AY238" s="19" t="s">
        <v>138</v>
      </c>
      <c r="BE238" s="187">
        <f>IF(N238="základní",J238,0)</f>
        <v>1920</v>
      </c>
      <c r="BF238" s="187">
        <f>IF(N238="snížená",J238,0)</f>
        <v>0</v>
      </c>
      <c r="BG238" s="187">
        <f>IF(N238="zákl. přenesená",J238,0)</f>
        <v>0</v>
      </c>
      <c r="BH238" s="187">
        <f>IF(N238="sníž. přenesená",J238,0)</f>
        <v>0</v>
      </c>
      <c r="BI238" s="187">
        <f>IF(N238="nulová",J238,0)</f>
        <v>0</v>
      </c>
      <c r="BJ238" s="19" t="s">
        <v>80</v>
      </c>
      <c r="BK238" s="187">
        <f>ROUND(I238*H238,2)</f>
        <v>1920</v>
      </c>
      <c r="BL238" s="19" t="s">
        <v>313</v>
      </c>
      <c r="BM238" s="186" t="s">
        <v>1478</v>
      </c>
    </row>
    <row r="239" spans="1:65" s="2" customFormat="1" ht="19.2" x14ac:dyDescent="0.2">
      <c r="A239" s="36"/>
      <c r="B239" s="37"/>
      <c r="C239" s="38"/>
      <c r="D239" s="188" t="s">
        <v>148</v>
      </c>
      <c r="E239" s="38"/>
      <c r="F239" s="189" t="s">
        <v>1479</v>
      </c>
      <c r="G239" s="38"/>
      <c r="H239" s="38"/>
      <c r="I239" s="190"/>
      <c r="J239" s="38"/>
      <c r="K239" s="38"/>
      <c r="L239" s="41"/>
      <c r="M239" s="191"/>
      <c r="N239" s="192"/>
      <c r="O239" s="66"/>
      <c r="P239" s="66"/>
      <c r="Q239" s="66"/>
      <c r="R239" s="66"/>
      <c r="S239" s="66"/>
      <c r="T239" s="67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T239" s="19" t="s">
        <v>148</v>
      </c>
      <c r="AU239" s="19" t="s">
        <v>82</v>
      </c>
    </row>
    <row r="240" spans="1:65" s="2" customFormat="1" x14ac:dyDescent="0.2">
      <c r="A240" s="36"/>
      <c r="B240" s="37"/>
      <c r="C240" s="38"/>
      <c r="D240" s="193" t="s">
        <v>150</v>
      </c>
      <c r="E240" s="38"/>
      <c r="F240" s="194" t="s">
        <v>1480</v>
      </c>
      <c r="G240" s="38"/>
      <c r="H240" s="38"/>
      <c r="I240" s="190"/>
      <c r="J240" s="38"/>
      <c r="K240" s="38"/>
      <c r="L240" s="41"/>
      <c r="M240" s="191"/>
      <c r="N240" s="192"/>
      <c r="O240" s="66"/>
      <c r="P240" s="66"/>
      <c r="Q240" s="66"/>
      <c r="R240" s="66"/>
      <c r="S240" s="66"/>
      <c r="T240" s="67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19" t="s">
        <v>150</v>
      </c>
      <c r="AU240" s="19" t="s">
        <v>82</v>
      </c>
    </row>
    <row r="241" spans="1:65" s="14" customFormat="1" x14ac:dyDescent="0.2">
      <c r="B241" s="205"/>
      <c r="C241" s="206"/>
      <c r="D241" s="188" t="s">
        <v>158</v>
      </c>
      <c r="E241" s="207" t="s">
        <v>19</v>
      </c>
      <c r="F241" s="208" t="s">
        <v>1481</v>
      </c>
      <c r="G241" s="206"/>
      <c r="H241" s="209">
        <v>120</v>
      </c>
      <c r="I241" s="210"/>
      <c r="J241" s="206"/>
      <c r="K241" s="206"/>
      <c r="L241" s="211"/>
      <c r="M241" s="212"/>
      <c r="N241" s="213"/>
      <c r="O241" s="213"/>
      <c r="P241" s="213"/>
      <c r="Q241" s="213"/>
      <c r="R241" s="213"/>
      <c r="S241" s="213"/>
      <c r="T241" s="214"/>
      <c r="AT241" s="215" t="s">
        <v>158</v>
      </c>
      <c r="AU241" s="215" t="s">
        <v>82</v>
      </c>
      <c r="AV241" s="14" t="s">
        <v>82</v>
      </c>
      <c r="AW241" s="14" t="s">
        <v>33</v>
      </c>
      <c r="AX241" s="14" t="s">
        <v>80</v>
      </c>
      <c r="AY241" s="215" t="s">
        <v>138</v>
      </c>
    </row>
    <row r="242" spans="1:65" s="2" customFormat="1" ht="16.5" customHeight="1" x14ac:dyDescent="0.2">
      <c r="A242" s="36"/>
      <c r="B242" s="37"/>
      <c r="C242" s="175" t="s">
        <v>520</v>
      </c>
      <c r="D242" s="175" t="s">
        <v>141</v>
      </c>
      <c r="E242" s="176" t="s">
        <v>1482</v>
      </c>
      <c r="F242" s="177" t="s">
        <v>1483</v>
      </c>
      <c r="G242" s="178" t="s">
        <v>154</v>
      </c>
      <c r="H242" s="179">
        <v>100</v>
      </c>
      <c r="I242" s="180">
        <v>25</v>
      </c>
      <c r="J242" s="181">
        <f>ROUND(I242*H242,2)</f>
        <v>2500</v>
      </c>
      <c r="K242" s="177" t="s">
        <v>145</v>
      </c>
      <c r="L242" s="41"/>
      <c r="M242" s="182" t="s">
        <v>19</v>
      </c>
      <c r="N242" s="183" t="s">
        <v>43</v>
      </c>
      <c r="O242" s="66"/>
      <c r="P242" s="184">
        <f>O242*H242</f>
        <v>0</v>
      </c>
      <c r="Q242" s="184">
        <v>0</v>
      </c>
      <c r="R242" s="184">
        <f>Q242*H242</f>
        <v>0</v>
      </c>
      <c r="S242" s="184">
        <v>0</v>
      </c>
      <c r="T242" s="185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86" t="s">
        <v>313</v>
      </c>
      <c r="AT242" s="186" t="s">
        <v>141</v>
      </c>
      <c r="AU242" s="186" t="s">
        <v>82</v>
      </c>
      <c r="AY242" s="19" t="s">
        <v>138</v>
      </c>
      <c r="BE242" s="187">
        <f>IF(N242="základní",J242,0)</f>
        <v>2500</v>
      </c>
      <c r="BF242" s="187">
        <f>IF(N242="snížená",J242,0)</f>
        <v>0</v>
      </c>
      <c r="BG242" s="187">
        <f>IF(N242="zákl. přenesená",J242,0)</f>
        <v>0</v>
      </c>
      <c r="BH242" s="187">
        <f>IF(N242="sníž. přenesená",J242,0)</f>
        <v>0</v>
      </c>
      <c r="BI242" s="187">
        <f>IF(N242="nulová",J242,0)</f>
        <v>0</v>
      </c>
      <c r="BJ242" s="19" t="s">
        <v>80</v>
      </c>
      <c r="BK242" s="187">
        <f>ROUND(I242*H242,2)</f>
        <v>2500</v>
      </c>
      <c r="BL242" s="19" t="s">
        <v>313</v>
      </c>
      <c r="BM242" s="186" t="s">
        <v>1484</v>
      </c>
    </row>
    <row r="243" spans="1:65" s="2" customFormat="1" ht="19.2" x14ac:dyDescent="0.2">
      <c r="A243" s="36"/>
      <c r="B243" s="37"/>
      <c r="C243" s="38"/>
      <c r="D243" s="188" t="s">
        <v>148</v>
      </c>
      <c r="E243" s="38"/>
      <c r="F243" s="189" t="s">
        <v>1485</v>
      </c>
      <c r="G243" s="38"/>
      <c r="H243" s="38"/>
      <c r="I243" s="190"/>
      <c r="J243" s="38"/>
      <c r="K243" s="38"/>
      <c r="L243" s="41"/>
      <c r="M243" s="191"/>
      <c r="N243" s="192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9" t="s">
        <v>148</v>
      </c>
      <c r="AU243" s="19" t="s">
        <v>82</v>
      </c>
    </row>
    <row r="244" spans="1:65" s="2" customFormat="1" x14ac:dyDescent="0.2">
      <c r="A244" s="36"/>
      <c r="B244" s="37"/>
      <c r="C244" s="38"/>
      <c r="D244" s="193" t="s">
        <v>150</v>
      </c>
      <c r="E244" s="38"/>
      <c r="F244" s="194" t="s">
        <v>1486</v>
      </c>
      <c r="G244" s="38"/>
      <c r="H244" s="38"/>
      <c r="I244" s="190"/>
      <c r="J244" s="38"/>
      <c r="K244" s="38"/>
      <c r="L244" s="41"/>
      <c r="M244" s="191"/>
      <c r="N244" s="192"/>
      <c r="O244" s="66"/>
      <c r="P244" s="66"/>
      <c r="Q244" s="66"/>
      <c r="R244" s="66"/>
      <c r="S244" s="66"/>
      <c r="T244" s="67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9" t="s">
        <v>150</v>
      </c>
      <c r="AU244" s="19" t="s">
        <v>82</v>
      </c>
    </row>
    <row r="245" spans="1:65" s="2" customFormat="1" ht="24.15" customHeight="1" x14ac:dyDescent="0.2">
      <c r="A245" s="36"/>
      <c r="B245" s="37"/>
      <c r="C245" s="175" t="s">
        <v>527</v>
      </c>
      <c r="D245" s="175" t="s">
        <v>141</v>
      </c>
      <c r="E245" s="176" t="s">
        <v>1487</v>
      </c>
      <c r="F245" s="177" t="s">
        <v>1488</v>
      </c>
      <c r="G245" s="178" t="s">
        <v>372</v>
      </c>
      <c r="H245" s="179">
        <v>0.98499999999999999</v>
      </c>
      <c r="I245" s="180">
        <v>1470</v>
      </c>
      <c r="J245" s="181">
        <f>ROUND(I245*H245,2)</f>
        <v>1447.95</v>
      </c>
      <c r="K245" s="177" t="s">
        <v>145</v>
      </c>
      <c r="L245" s="41"/>
      <c r="M245" s="182" t="s">
        <v>19</v>
      </c>
      <c r="N245" s="183" t="s">
        <v>43</v>
      </c>
      <c r="O245" s="66"/>
      <c r="P245" s="184">
        <f>O245*H245</f>
        <v>0</v>
      </c>
      <c r="Q245" s="184">
        <v>0</v>
      </c>
      <c r="R245" s="184">
        <f>Q245*H245</f>
        <v>0</v>
      </c>
      <c r="S245" s="184">
        <v>0</v>
      </c>
      <c r="T245" s="185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86" t="s">
        <v>313</v>
      </c>
      <c r="AT245" s="186" t="s">
        <v>141</v>
      </c>
      <c r="AU245" s="186" t="s">
        <v>82</v>
      </c>
      <c r="AY245" s="19" t="s">
        <v>138</v>
      </c>
      <c r="BE245" s="187">
        <f>IF(N245="základní",J245,0)</f>
        <v>1447.95</v>
      </c>
      <c r="BF245" s="187">
        <f>IF(N245="snížená",J245,0)</f>
        <v>0</v>
      </c>
      <c r="BG245" s="187">
        <f>IF(N245="zákl. přenesená",J245,0)</f>
        <v>0</v>
      </c>
      <c r="BH245" s="187">
        <f>IF(N245="sníž. přenesená",J245,0)</f>
        <v>0</v>
      </c>
      <c r="BI245" s="187">
        <f>IF(N245="nulová",J245,0)</f>
        <v>0</v>
      </c>
      <c r="BJ245" s="19" t="s">
        <v>80</v>
      </c>
      <c r="BK245" s="187">
        <f>ROUND(I245*H245,2)</f>
        <v>1447.95</v>
      </c>
      <c r="BL245" s="19" t="s">
        <v>313</v>
      </c>
      <c r="BM245" s="186" t="s">
        <v>1489</v>
      </c>
    </row>
    <row r="246" spans="1:65" s="2" customFormat="1" ht="28.8" x14ac:dyDescent="0.2">
      <c r="A246" s="36"/>
      <c r="B246" s="37"/>
      <c r="C246" s="38"/>
      <c r="D246" s="188" t="s">
        <v>148</v>
      </c>
      <c r="E246" s="38"/>
      <c r="F246" s="189" t="s">
        <v>1490</v>
      </c>
      <c r="G246" s="38"/>
      <c r="H246" s="38"/>
      <c r="I246" s="190"/>
      <c r="J246" s="38"/>
      <c r="K246" s="38"/>
      <c r="L246" s="41"/>
      <c r="M246" s="191"/>
      <c r="N246" s="192"/>
      <c r="O246" s="66"/>
      <c r="P246" s="66"/>
      <c r="Q246" s="66"/>
      <c r="R246" s="66"/>
      <c r="S246" s="66"/>
      <c r="T246" s="67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9" t="s">
        <v>148</v>
      </c>
      <c r="AU246" s="19" t="s">
        <v>82</v>
      </c>
    </row>
    <row r="247" spans="1:65" s="2" customFormat="1" x14ac:dyDescent="0.2">
      <c r="A247" s="36"/>
      <c r="B247" s="37"/>
      <c r="C247" s="38"/>
      <c r="D247" s="193" t="s">
        <v>150</v>
      </c>
      <c r="E247" s="38"/>
      <c r="F247" s="194" t="s">
        <v>1491</v>
      </c>
      <c r="G247" s="38"/>
      <c r="H247" s="38"/>
      <c r="I247" s="190"/>
      <c r="J247" s="38"/>
      <c r="K247" s="38"/>
      <c r="L247" s="41"/>
      <c r="M247" s="191"/>
      <c r="N247" s="192"/>
      <c r="O247" s="66"/>
      <c r="P247" s="66"/>
      <c r="Q247" s="66"/>
      <c r="R247" s="66"/>
      <c r="S247" s="66"/>
      <c r="T247" s="67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9" t="s">
        <v>150</v>
      </c>
      <c r="AU247" s="19" t="s">
        <v>82</v>
      </c>
    </row>
    <row r="248" spans="1:65" s="12" customFormat="1" ht="22.8" customHeight="1" x14ac:dyDescent="0.25">
      <c r="B248" s="159"/>
      <c r="C248" s="160"/>
      <c r="D248" s="161" t="s">
        <v>71</v>
      </c>
      <c r="E248" s="173" t="s">
        <v>1005</v>
      </c>
      <c r="F248" s="173" t="s">
        <v>1006</v>
      </c>
      <c r="G248" s="160"/>
      <c r="H248" s="160"/>
      <c r="I248" s="163"/>
      <c r="J248" s="174">
        <f>BK248</f>
        <v>23800</v>
      </c>
      <c r="K248" s="160"/>
      <c r="L248" s="165"/>
      <c r="M248" s="166"/>
      <c r="N248" s="167"/>
      <c r="O248" s="167"/>
      <c r="P248" s="168">
        <f>SUM(P249:P254)</f>
        <v>0</v>
      </c>
      <c r="Q248" s="167"/>
      <c r="R248" s="168">
        <f>SUM(R249:R254)</f>
        <v>1.7000000000000001E-2</v>
      </c>
      <c r="S248" s="167"/>
      <c r="T248" s="169">
        <f>SUM(T249:T254)</f>
        <v>0</v>
      </c>
      <c r="AR248" s="170" t="s">
        <v>82</v>
      </c>
      <c r="AT248" s="171" t="s">
        <v>71</v>
      </c>
      <c r="AU248" s="171" t="s">
        <v>80</v>
      </c>
      <c r="AY248" s="170" t="s">
        <v>138</v>
      </c>
      <c r="BK248" s="172">
        <f>SUM(BK249:BK254)</f>
        <v>23800</v>
      </c>
    </row>
    <row r="249" spans="1:65" s="2" customFormat="1" ht="24.15" customHeight="1" x14ac:dyDescent="0.2">
      <c r="A249" s="36"/>
      <c r="B249" s="37"/>
      <c r="C249" s="175" t="s">
        <v>531</v>
      </c>
      <c r="D249" s="175" t="s">
        <v>141</v>
      </c>
      <c r="E249" s="176" t="s">
        <v>1492</v>
      </c>
      <c r="F249" s="177" t="s">
        <v>1493</v>
      </c>
      <c r="G249" s="178" t="s">
        <v>757</v>
      </c>
      <c r="H249" s="179">
        <v>340</v>
      </c>
      <c r="I249" s="180">
        <v>25</v>
      </c>
      <c r="J249" s="181">
        <f>ROUND(I249*H249,2)</f>
        <v>8500</v>
      </c>
      <c r="K249" s="177" t="s">
        <v>145</v>
      </c>
      <c r="L249" s="41"/>
      <c r="M249" s="182" t="s">
        <v>19</v>
      </c>
      <c r="N249" s="183" t="s">
        <v>43</v>
      </c>
      <c r="O249" s="66"/>
      <c r="P249" s="184">
        <f>O249*H249</f>
        <v>0</v>
      </c>
      <c r="Q249" s="184">
        <v>2.0000000000000002E-5</v>
      </c>
      <c r="R249" s="184">
        <f>Q249*H249</f>
        <v>6.8000000000000005E-3</v>
      </c>
      <c r="S249" s="184">
        <v>0</v>
      </c>
      <c r="T249" s="185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86" t="s">
        <v>313</v>
      </c>
      <c r="AT249" s="186" t="s">
        <v>141</v>
      </c>
      <c r="AU249" s="186" t="s">
        <v>82</v>
      </c>
      <c r="AY249" s="19" t="s">
        <v>138</v>
      </c>
      <c r="BE249" s="187">
        <f>IF(N249="základní",J249,0)</f>
        <v>8500</v>
      </c>
      <c r="BF249" s="187">
        <f>IF(N249="snížená",J249,0)</f>
        <v>0</v>
      </c>
      <c r="BG249" s="187">
        <f>IF(N249="zákl. přenesená",J249,0)</f>
        <v>0</v>
      </c>
      <c r="BH249" s="187">
        <f>IF(N249="sníž. přenesená",J249,0)</f>
        <v>0</v>
      </c>
      <c r="BI249" s="187">
        <f>IF(N249="nulová",J249,0)</f>
        <v>0</v>
      </c>
      <c r="BJ249" s="19" t="s">
        <v>80</v>
      </c>
      <c r="BK249" s="187">
        <f>ROUND(I249*H249,2)</f>
        <v>8500</v>
      </c>
      <c r="BL249" s="19" t="s">
        <v>313</v>
      </c>
      <c r="BM249" s="186" t="s">
        <v>1494</v>
      </c>
    </row>
    <row r="250" spans="1:65" s="2" customFormat="1" ht="19.2" x14ac:dyDescent="0.2">
      <c r="A250" s="36"/>
      <c r="B250" s="37"/>
      <c r="C250" s="38"/>
      <c r="D250" s="188" t="s">
        <v>148</v>
      </c>
      <c r="E250" s="38"/>
      <c r="F250" s="189" t="s">
        <v>1495</v>
      </c>
      <c r="G250" s="38"/>
      <c r="H250" s="38"/>
      <c r="I250" s="190"/>
      <c r="J250" s="38"/>
      <c r="K250" s="38"/>
      <c r="L250" s="41"/>
      <c r="M250" s="191"/>
      <c r="N250" s="192"/>
      <c r="O250" s="66"/>
      <c r="P250" s="66"/>
      <c r="Q250" s="66"/>
      <c r="R250" s="66"/>
      <c r="S250" s="66"/>
      <c r="T250" s="67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9" t="s">
        <v>148</v>
      </c>
      <c r="AU250" s="19" t="s">
        <v>82</v>
      </c>
    </row>
    <row r="251" spans="1:65" s="2" customFormat="1" x14ac:dyDescent="0.2">
      <c r="A251" s="36"/>
      <c r="B251" s="37"/>
      <c r="C251" s="38"/>
      <c r="D251" s="193" t="s">
        <v>150</v>
      </c>
      <c r="E251" s="38"/>
      <c r="F251" s="194" t="s">
        <v>1496</v>
      </c>
      <c r="G251" s="38"/>
      <c r="H251" s="38"/>
      <c r="I251" s="190"/>
      <c r="J251" s="38"/>
      <c r="K251" s="38"/>
      <c r="L251" s="41"/>
      <c r="M251" s="191"/>
      <c r="N251" s="192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9" t="s">
        <v>150</v>
      </c>
      <c r="AU251" s="19" t="s">
        <v>82</v>
      </c>
    </row>
    <row r="252" spans="1:65" s="2" customFormat="1" ht="24.15" customHeight="1" x14ac:dyDescent="0.2">
      <c r="A252" s="36"/>
      <c r="B252" s="37"/>
      <c r="C252" s="175" t="s">
        <v>544</v>
      </c>
      <c r="D252" s="175" t="s">
        <v>141</v>
      </c>
      <c r="E252" s="176" t="s">
        <v>1497</v>
      </c>
      <c r="F252" s="177" t="s">
        <v>1498</v>
      </c>
      <c r="G252" s="178" t="s">
        <v>757</v>
      </c>
      <c r="H252" s="179">
        <v>340</v>
      </c>
      <c r="I252" s="180">
        <v>45</v>
      </c>
      <c r="J252" s="181">
        <f>ROUND(I252*H252,2)</f>
        <v>15300</v>
      </c>
      <c r="K252" s="177" t="s">
        <v>145</v>
      </c>
      <c r="L252" s="41"/>
      <c r="M252" s="182" t="s">
        <v>19</v>
      </c>
      <c r="N252" s="183" t="s">
        <v>43</v>
      </c>
      <c r="O252" s="66"/>
      <c r="P252" s="184">
        <f>O252*H252</f>
        <v>0</v>
      </c>
      <c r="Q252" s="184">
        <v>3.0000000000000001E-5</v>
      </c>
      <c r="R252" s="184">
        <f>Q252*H252</f>
        <v>1.0200000000000001E-2</v>
      </c>
      <c r="S252" s="184">
        <v>0</v>
      </c>
      <c r="T252" s="185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86" t="s">
        <v>313</v>
      </c>
      <c r="AT252" s="186" t="s">
        <v>141</v>
      </c>
      <c r="AU252" s="186" t="s">
        <v>82</v>
      </c>
      <c r="AY252" s="19" t="s">
        <v>138</v>
      </c>
      <c r="BE252" s="187">
        <f>IF(N252="základní",J252,0)</f>
        <v>15300</v>
      </c>
      <c r="BF252" s="187">
        <f>IF(N252="snížená",J252,0)</f>
        <v>0</v>
      </c>
      <c r="BG252" s="187">
        <f>IF(N252="zákl. přenesená",J252,0)</f>
        <v>0</v>
      </c>
      <c r="BH252" s="187">
        <f>IF(N252="sníž. přenesená",J252,0)</f>
        <v>0</v>
      </c>
      <c r="BI252" s="187">
        <f>IF(N252="nulová",J252,0)</f>
        <v>0</v>
      </c>
      <c r="BJ252" s="19" t="s">
        <v>80</v>
      </c>
      <c r="BK252" s="187">
        <f>ROUND(I252*H252,2)</f>
        <v>15300</v>
      </c>
      <c r="BL252" s="19" t="s">
        <v>313</v>
      </c>
      <c r="BM252" s="186" t="s">
        <v>1499</v>
      </c>
    </row>
    <row r="253" spans="1:65" s="2" customFormat="1" ht="19.2" x14ac:dyDescent="0.2">
      <c r="A253" s="36"/>
      <c r="B253" s="37"/>
      <c r="C253" s="38"/>
      <c r="D253" s="188" t="s">
        <v>148</v>
      </c>
      <c r="E253" s="38"/>
      <c r="F253" s="189" t="s">
        <v>1500</v>
      </c>
      <c r="G253" s="38"/>
      <c r="H253" s="38"/>
      <c r="I253" s="190"/>
      <c r="J253" s="38"/>
      <c r="K253" s="38"/>
      <c r="L253" s="41"/>
      <c r="M253" s="191"/>
      <c r="N253" s="192"/>
      <c r="O253" s="66"/>
      <c r="P253" s="66"/>
      <c r="Q253" s="66"/>
      <c r="R253" s="66"/>
      <c r="S253" s="66"/>
      <c r="T253" s="67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T253" s="19" t="s">
        <v>148</v>
      </c>
      <c r="AU253" s="19" t="s">
        <v>82</v>
      </c>
    </row>
    <row r="254" spans="1:65" s="2" customFormat="1" x14ac:dyDescent="0.2">
      <c r="A254" s="36"/>
      <c r="B254" s="37"/>
      <c r="C254" s="38"/>
      <c r="D254" s="193" t="s">
        <v>150</v>
      </c>
      <c r="E254" s="38"/>
      <c r="F254" s="194" t="s">
        <v>1501</v>
      </c>
      <c r="G254" s="38"/>
      <c r="H254" s="38"/>
      <c r="I254" s="190"/>
      <c r="J254" s="38"/>
      <c r="K254" s="38"/>
      <c r="L254" s="41"/>
      <c r="M254" s="191"/>
      <c r="N254" s="192"/>
      <c r="O254" s="66"/>
      <c r="P254" s="66"/>
      <c r="Q254" s="66"/>
      <c r="R254" s="66"/>
      <c r="S254" s="66"/>
      <c r="T254" s="67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T254" s="19" t="s">
        <v>150</v>
      </c>
      <c r="AU254" s="19" t="s">
        <v>82</v>
      </c>
    </row>
    <row r="255" spans="1:65" s="12" customFormat="1" ht="25.95" customHeight="1" x14ac:dyDescent="0.25">
      <c r="B255" s="159"/>
      <c r="C255" s="160"/>
      <c r="D255" s="161" t="s">
        <v>71</v>
      </c>
      <c r="E255" s="162" t="s">
        <v>302</v>
      </c>
      <c r="F255" s="162" t="s">
        <v>1502</v>
      </c>
      <c r="G255" s="160"/>
      <c r="H255" s="160"/>
      <c r="I255" s="163"/>
      <c r="J255" s="164">
        <f>BK255</f>
        <v>16660</v>
      </c>
      <c r="K255" s="160"/>
      <c r="L255" s="165"/>
      <c r="M255" s="166"/>
      <c r="N255" s="167"/>
      <c r="O255" s="167"/>
      <c r="P255" s="168">
        <f>P256</f>
        <v>0</v>
      </c>
      <c r="Q255" s="167"/>
      <c r="R255" s="168">
        <f>R256</f>
        <v>0</v>
      </c>
      <c r="S255" s="167"/>
      <c r="T255" s="169">
        <f>T256</f>
        <v>0</v>
      </c>
      <c r="AR255" s="170" t="s">
        <v>139</v>
      </c>
      <c r="AT255" s="171" t="s">
        <v>71</v>
      </c>
      <c r="AU255" s="171" t="s">
        <v>72</v>
      </c>
      <c r="AY255" s="170" t="s">
        <v>138</v>
      </c>
      <c r="BK255" s="172">
        <f>BK256</f>
        <v>16660</v>
      </c>
    </row>
    <row r="256" spans="1:65" s="12" customFormat="1" ht="22.8" customHeight="1" x14ac:dyDescent="0.25">
      <c r="B256" s="159"/>
      <c r="C256" s="160"/>
      <c r="D256" s="161" t="s">
        <v>71</v>
      </c>
      <c r="E256" s="173" t="s">
        <v>1503</v>
      </c>
      <c r="F256" s="173" t="s">
        <v>1504</v>
      </c>
      <c r="G256" s="160"/>
      <c r="H256" s="160"/>
      <c r="I256" s="163"/>
      <c r="J256" s="174">
        <f>BK256</f>
        <v>16660</v>
      </c>
      <c r="K256" s="160"/>
      <c r="L256" s="165"/>
      <c r="M256" s="166"/>
      <c r="N256" s="167"/>
      <c r="O256" s="167"/>
      <c r="P256" s="168">
        <f>SUM(P257:P259)</f>
        <v>0</v>
      </c>
      <c r="Q256" s="167"/>
      <c r="R256" s="168">
        <f>SUM(R257:R259)</f>
        <v>0</v>
      </c>
      <c r="S256" s="167"/>
      <c r="T256" s="169">
        <f>SUM(T257:T259)</f>
        <v>0</v>
      </c>
      <c r="AR256" s="170" t="s">
        <v>139</v>
      </c>
      <c r="AT256" s="171" t="s">
        <v>71</v>
      </c>
      <c r="AU256" s="171" t="s">
        <v>80</v>
      </c>
      <c r="AY256" s="170" t="s">
        <v>138</v>
      </c>
      <c r="BK256" s="172">
        <f>SUM(BK257:BK259)</f>
        <v>16660</v>
      </c>
    </row>
    <row r="257" spans="1:65" s="2" customFormat="1" ht="24.15" customHeight="1" x14ac:dyDescent="0.2">
      <c r="A257" s="36"/>
      <c r="B257" s="37"/>
      <c r="C257" s="175" t="s">
        <v>548</v>
      </c>
      <c r="D257" s="175" t="s">
        <v>141</v>
      </c>
      <c r="E257" s="176" t="s">
        <v>1505</v>
      </c>
      <c r="F257" s="177" t="s">
        <v>1506</v>
      </c>
      <c r="G257" s="178" t="s">
        <v>757</v>
      </c>
      <c r="H257" s="179">
        <v>340</v>
      </c>
      <c r="I257" s="180">
        <v>49</v>
      </c>
      <c r="J257" s="181">
        <f>ROUND(I257*H257,2)</f>
        <v>16660</v>
      </c>
      <c r="K257" s="177" t="s">
        <v>145</v>
      </c>
      <c r="L257" s="41"/>
      <c r="M257" s="182" t="s">
        <v>19</v>
      </c>
      <c r="N257" s="183" t="s">
        <v>43</v>
      </c>
      <c r="O257" s="66"/>
      <c r="P257" s="184">
        <f>O257*H257</f>
        <v>0</v>
      </c>
      <c r="Q257" s="184">
        <v>0</v>
      </c>
      <c r="R257" s="184">
        <f>Q257*H257</f>
        <v>0</v>
      </c>
      <c r="S257" s="184">
        <v>0</v>
      </c>
      <c r="T257" s="185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86" t="s">
        <v>657</v>
      </c>
      <c r="AT257" s="186" t="s">
        <v>141</v>
      </c>
      <c r="AU257" s="186" t="s">
        <v>82</v>
      </c>
      <c r="AY257" s="19" t="s">
        <v>138</v>
      </c>
      <c r="BE257" s="187">
        <f>IF(N257="základní",J257,0)</f>
        <v>16660</v>
      </c>
      <c r="BF257" s="187">
        <f>IF(N257="snížená",J257,0)</f>
        <v>0</v>
      </c>
      <c r="BG257" s="187">
        <f>IF(N257="zákl. přenesená",J257,0)</f>
        <v>0</v>
      </c>
      <c r="BH257" s="187">
        <f>IF(N257="sníž. přenesená",J257,0)</f>
        <v>0</v>
      </c>
      <c r="BI257" s="187">
        <f>IF(N257="nulová",J257,0)</f>
        <v>0</v>
      </c>
      <c r="BJ257" s="19" t="s">
        <v>80</v>
      </c>
      <c r="BK257" s="187">
        <f>ROUND(I257*H257,2)</f>
        <v>16660</v>
      </c>
      <c r="BL257" s="19" t="s">
        <v>657</v>
      </c>
      <c r="BM257" s="186" t="s">
        <v>1507</v>
      </c>
    </row>
    <row r="258" spans="1:65" s="2" customFormat="1" x14ac:dyDescent="0.2">
      <c r="A258" s="36"/>
      <c r="B258" s="37"/>
      <c r="C258" s="38"/>
      <c r="D258" s="188" t="s">
        <v>148</v>
      </c>
      <c r="E258" s="38"/>
      <c r="F258" s="189" t="s">
        <v>1506</v>
      </c>
      <c r="G258" s="38"/>
      <c r="H258" s="38"/>
      <c r="I258" s="190"/>
      <c r="J258" s="38"/>
      <c r="K258" s="38"/>
      <c r="L258" s="41"/>
      <c r="M258" s="191"/>
      <c r="N258" s="192"/>
      <c r="O258" s="66"/>
      <c r="P258" s="66"/>
      <c r="Q258" s="66"/>
      <c r="R258" s="66"/>
      <c r="S258" s="66"/>
      <c r="T258" s="67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9" t="s">
        <v>148</v>
      </c>
      <c r="AU258" s="19" t="s">
        <v>82</v>
      </c>
    </row>
    <row r="259" spans="1:65" s="2" customFormat="1" x14ac:dyDescent="0.2">
      <c r="A259" s="36"/>
      <c r="B259" s="37"/>
      <c r="C259" s="38"/>
      <c r="D259" s="193" t="s">
        <v>150</v>
      </c>
      <c r="E259" s="38"/>
      <c r="F259" s="194" t="s">
        <v>1508</v>
      </c>
      <c r="G259" s="38"/>
      <c r="H259" s="38"/>
      <c r="I259" s="190"/>
      <c r="J259" s="38"/>
      <c r="K259" s="38"/>
      <c r="L259" s="41"/>
      <c r="M259" s="191"/>
      <c r="N259" s="192"/>
      <c r="O259" s="66"/>
      <c r="P259" s="66"/>
      <c r="Q259" s="66"/>
      <c r="R259" s="66"/>
      <c r="S259" s="66"/>
      <c r="T259" s="67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T259" s="19" t="s">
        <v>150</v>
      </c>
      <c r="AU259" s="19" t="s">
        <v>82</v>
      </c>
    </row>
    <row r="260" spans="1:65" s="12" customFormat="1" ht="25.95" customHeight="1" x14ac:dyDescent="0.25">
      <c r="B260" s="159"/>
      <c r="C260" s="160"/>
      <c r="D260" s="161" t="s">
        <v>71</v>
      </c>
      <c r="E260" s="162" t="s">
        <v>1509</v>
      </c>
      <c r="F260" s="162" t="s">
        <v>1510</v>
      </c>
      <c r="G260" s="160"/>
      <c r="H260" s="160"/>
      <c r="I260" s="163"/>
      <c r="J260" s="164">
        <f>BK260</f>
        <v>51240</v>
      </c>
      <c r="K260" s="160"/>
      <c r="L260" s="165"/>
      <c r="M260" s="166"/>
      <c r="N260" s="167"/>
      <c r="O260" s="167"/>
      <c r="P260" s="168">
        <f>SUM(P261:P276)</f>
        <v>0</v>
      </c>
      <c r="Q260" s="167"/>
      <c r="R260" s="168">
        <f>SUM(R261:R276)</f>
        <v>0</v>
      </c>
      <c r="S260" s="167"/>
      <c r="T260" s="169">
        <f>SUM(T261:T276)</f>
        <v>0</v>
      </c>
      <c r="AR260" s="170" t="s">
        <v>146</v>
      </c>
      <c r="AT260" s="171" t="s">
        <v>71</v>
      </c>
      <c r="AU260" s="171" t="s">
        <v>72</v>
      </c>
      <c r="AY260" s="170" t="s">
        <v>138</v>
      </c>
      <c r="BK260" s="172">
        <f>SUM(BK261:BK276)</f>
        <v>51240</v>
      </c>
    </row>
    <row r="261" spans="1:65" s="2" customFormat="1" ht="16.5" customHeight="1" x14ac:dyDescent="0.2">
      <c r="A261" s="36"/>
      <c r="B261" s="37"/>
      <c r="C261" s="175" t="s">
        <v>570</v>
      </c>
      <c r="D261" s="175" t="s">
        <v>141</v>
      </c>
      <c r="E261" s="176" t="s">
        <v>1511</v>
      </c>
      <c r="F261" s="177" t="s">
        <v>1512</v>
      </c>
      <c r="G261" s="178" t="s">
        <v>1513</v>
      </c>
      <c r="H261" s="179">
        <v>12</v>
      </c>
      <c r="I261" s="180">
        <v>310</v>
      </c>
      <c r="J261" s="181">
        <f>ROUND(I261*H261,2)</f>
        <v>3720</v>
      </c>
      <c r="K261" s="177" t="s">
        <v>19</v>
      </c>
      <c r="L261" s="41"/>
      <c r="M261" s="182" t="s">
        <v>19</v>
      </c>
      <c r="N261" s="183" t="s">
        <v>43</v>
      </c>
      <c r="O261" s="66"/>
      <c r="P261" s="184">
        <f>O261*H261</f>
        <v>0</v>
      </c>
      <c r="Q261" s="184">
        <v>0</v>
      </c>
      <c r="R261" s="184">
        <f>Q261*H261</f>
        <v>0</v>
      </c>
      <c r="S261" s="184">
        <v>0</v>
      </c>
      <c r="T261" s="185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186" t="s">
        <v>313</v>
      </c>
      <c r="AT261" s="186" t="s">
        <v>141</v>
      </c>
      <c r="AU261" s="186" t="s">
        <v>80</v>
      </c>
      <c r="AY261" s="19" t="s">
        <v>138</v>
      </c>
      <c r="BE261" s="187">
        <f>IF(N261="základní",J261,0)</f>
        <v>3720</v>
      </c>
      <c r="BF261" s="187">
        <f>IF(N261="snížená",J261,0)</f>
        <v>0</v>
      </c>
      <c r="BG261" s="187">
        <f>IF(N261="zákl. přenesená",J261,0)</f>
        <v>0</v>
      </c>
      <c r="BH261" s="187">
        <f>IF(N261="sníž. přenesená",J261,0)</f>
        <v>0</v>
      </c>
      <c r="BI261" s="187">
        <f>IF(N261="nulová",J261,0)</f>
        <v>0</v>
      </c>
      <c r="BJ261" s="19" t="s">
        <v>80</v>
      </c>
      <c r="BK261" s="187">
        <f>ROUND(I261*H261,2)</f>
        <v>3720</v>
      </c>
      <c r="BL261" s="19" t="s">
        <v>313</v>
      </c>
      <c r="BM261" s="186" t="s">
        <v>1514</v>
      </c>
    </row>
    <row r="262" spans="1:65" s="2" customFormat="1" x14ac:dyDescent="0.2">
      <c r="A262" s="36"/>
      <c r="B262" s="37"/>
      <c r="C262" s="38"/>
      <c r="D262" s="188" t="s">
        <v>148</v>
      </c>
      <c r="E262" s="38"/>
      <c r="F262" s="189" t="s">
        <v>1512</v>
      </c>
      <c r="G262" s="38"/>
      <c r="H262" s="38"/>
      <c r="I262" s="190"/>
      <c r="J262" s="38"/>
      <c r="K262" s="38"/>
      <c r="L262" s="41"/>
      <c r="M262" s="191"/>
      <c r="N262" s="192"/>
      <c r="O262" s="66"/>
      <c r="P262" s="66"/>
      <c r="Q262" s="66"/>
      <c r="R262" s="66"/>
      <c r="S262" s="66"/>
      <c r="T262" s="67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T262" s="19" t="s">
        <v>148</v>
      </c>
      <c r="AU262" s="19" t="s">
        <v>80</v>
      </c>
    </row>
    <row r="263" spans="1:65" s="2" customFormat="1" ht="24.15" customHeight="1" x14ac:dyDescent="0.2">
      <c r="A263" s="36"/>
      <c r="B263" s="37"/>
      <c r="C263" s="175" t="s">
        <v>574</v>
      </c>
      <c r="D263" s="175" t="s">
        <v>141</v>
      </c>
      <c r="E263" s="176" t="s">
        <v>1515</v>
      </c>
      <c r="F263" s="177" t="s">
        <v>1516</v>
      </c>
      <c r="G263" s="178" t="s">
        <v>1513</v>
      </c>
      <c r="H263" s="179">
        <v>10</v>
      </c>
      <c r="I263" s="180">
        <v>480</v>
      </c>
      <c r="J263" s="181">
        <f>ROUND(I263*H263,2)</f>
        <v>4800</v>
      </c>
      <c r="K263" s="177" t="s">
        <v>19</v>
      </c>
      <c r="L263" s="41"/>
      <c r="M263" s="182" t="s">
        <v>19</v>
      </c>
      <c r="N263" s="183" t="s">
        <v>43</v>
      </c>
      <c r="O263" s="66"/>
      <c r="P263" s="184">
        <f>O263*H263</f>
        <v>0</v>
      </c>
      <c r="Q263" s="184">
        <v>0</v>
      </c>
      <c r="R263" s="184">
        <f>Q263*H263</f>
        <v>0</v>
      </c>
      <c r="S263" s="184">
        <v>0</v>
      </c>
      <c r="T263" s="185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186" t="s">
        <v>313</v>
      </c>
      <c r="AT263" s="186" t="s">
        <v>141</v>
      </c>
      <c r="AU263" s="186" t="s">
        <v>80</v>
      </c>
      <c r="AY263" s="19" t="s">
        <v>138</v>
      </c>
      <c r="BE263" s="187">
        <f>IF(N263="základní",J263,0)</f>
        <v>4800</v>
      </c>
      <c r="BF263" s="187">
        <f>IF(N263="snížená",J263,0)</f>
        <v>0</v>
      </c>
      <c r="BG263" s="187">
        <f>IF(N263="zákl. přenesená",J263,0)</f>
        <v>0</v>
      </c>
      <c r="BH263" s="187">
        <f>IF(N263="sníž. přenesená",J263,0)</f>
        <v>0</v>
      </c>
      <c r="BI263" s="187">
        <f>IF(N263="nulová",J263,0)</f>
        <v>0</v>
      </c>
      <c r="BJ263" s="19" t="s">
        <v>80</v>
      </c>
      <c r="BK263" s="187">
        <f>ROUND(I263*H263,2)</f>
        <v>4800</v>
      </c>
      <c r="BL263" s="19" t="s">
        <v>313</v>
      </c>
      <c r="BM263" s="186" t="s">
        <v>1517</v>
      </c>
    </row>
    <row r="264" spans="1:65" s="2" customFormat="1" x14ac:dyDescent="0.2">
      <c r="A264" s="36"/>
      <c r="B264" s="37"/>
      <c r="C264" s="38"/>
      <c r="D264" s="188" t="s">
        <v>148</v>
      </c>
      <c r="E264" s="38"/>
      <c r="F264" s="189" t="s">
        <v>1516</v>
      </c>
      <c r="G264" s="38"/>
      <c r="H264" s="38"/>
      <c r="I264" s="190"/>
      <c r="J264" s="38"/>
      <c r="K264" s="38"/>
      <c r="L264" s="41"/>
      <c r="M264" s="191"/>
      <c r="N264" s="192"/>
      <c r="O264" s="66"/>
      <c r="P264" s="66"/>
      <c r="Q264" s="66"/>
      <c r="R264" s="66"/>
      <c r="S264" s="66"/>
      <c r="T264" s="67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T264" s="19" t="s">
        <v>148</v>
      </c>
      <c r="AU264" s="19" t="s">
        <v>80</v>
      </c>
    </row>
    <row r="265" spans="1:65" s="2" customFormat="1" ht="16.5" customHeight="1" x14ac:dyDescent="0.2">
      <c r="A265" s="36"/>
      <c r="B265" s="37"/>
      <c r="C265" s="175" t="s">
        <v>578</v>
      </c>
      <c r="D265" s="175" t="s">
        <v>141</v>
      </c>
      <c r="E265" s="176" t="s">
        <v>1518</v>
      </c>
      <c r="F265" s="177" t="s">
        <v>1519</v>
      </c>
      <c r="G265" s="178" t="s">
        <v>1513</v>
      </c>
      <c r="H265" s="179">
        <v>10</v>
      </c>
      <c r="I265" s="180">
        <v>330</v>
      </c>
      <c r="J265" s="181">
        <f>ROUND(I265*H265,2)</f>
        <v>3300</v>
      </c>
      <c r="K265" s="177" t="s">
        <v>19</v>
      </c>
      <c r="L265" s="41"/>
      <c r="M265" s="182" t="s">
        <v>19</v>
      </c>
      <c r="N265" s="183" t="s">
        <v>43</v>
      </c>
      <c r="O265" s="66"/>
      <c r="P265" s="184">
        <f>O265*H265</f>
        <v>0</v>
      </c>
      <c r="Q265" s="184">
        <v>0</v>
      </c>
      <c r="R265" s="184">
        <f>Q265*H265</f>
        <v>0</v>
      </c>
      <c r="S265" s="184">
        <v>0</v>
      </c>
      <c r="T265" s="185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186" t="s">
        <v>313</v>
      </c>
      <c r="AT265" s="186" t="s">
        <v>141</v>
      </c>
      <c r="AU265" s="186" t="s">
        <v>80</v>
      </c>
      <c r="AY265" s="19" t="s">
        <v>138</v>
      </c>
      <c r="BE265" s="187">
        <f>IF(N265="základní",J265,0)</f>
        <v>3300</v>
      </c>
      <c r="BF265" s="187">
        <f>IF(N265="snížená",J265,0)</f>
        <v>0</v>
      </c>
      <c r="BG265" s="187">
        <f>IF(N265="zákl. přenesená",J265,0)</f>
        <v>0</v>
      </c>
      <c r="BH265" s="187">
        <f>IF(N265="sníž. přenesená",J265,0)</f>
        <v>0</v>
      </c>
      <c r="BI265" s="187">
        <f>IF(N265="nulová",J265,0)</f>
        <v>0</v>
      </c>
      <c r="BJ265" s="19" t="s">
        <v>80</v>
      </c>
      <c r="BK265" s="187">
        <f>ROUND(I265*H265,2)</f>
        <v>3300</v>
      </c>
      <c r="BL265" s="19" t="s">
        <v>313</v>
      </c>
      <c r="BM265" s="186" t="s">
        <v>1520</v>
      </c>
    </row>
    <row r="266" spans="1:65" s="2" customFormat="1" ht="19.2" x14ac:dyDescent="0.2">
      <c r="A266" s="36"/>
      <c r="B266" s="37"/>
      <c r="C266" s="38"/>
      <c r="D266" s="188" t="s">
        <v>148</v>
      </c>
      <c r="E266" s="38"/>
      <c r="F266" s="189" t="s">
        <v>1521</v>
      </c>
      <c r="G266" s="38"/>
      <c r="H266" s="38"/>
      <c r="I266" s="190"/>
      <c r="J266" s="38"/>
      <c r="K266" s="38"/>
      <c r="L266" s="41"/>
      <c r="M266" s="191"/>
      <c r="N266" s="192"/>
      <c r="O266" s="66"/>
      <c r="P266" s="66"/>
      <c r="Q266" s="66"/>
      <c r="R266" s="66"/>
      <c r="S266" s="66"/>
      <c r="T266" s="67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T266" s="19" t="s">
        <v>148</v>
      </c>
      <c r="AU266" s="19" t="s">
        <v>80</v>
      </c>
    </row>
    <row r="267" spans="1:65" s="2" customFormat="1" ht="21.75" customHeight="1" x14ac:dyDescent="0.2">
      <c r="A267" s="36"/>
      <c r="B267" s="37"/>
      <c r="C267" s="175" t="s">
        <v>580</v>
      </c>
      <c r="D267" s="175" t="s">
        <v>141</v>
      </c>
      <c r="E267" s="176" t="s">
        <v>1522</v>
      </c>
      <c r="F267" s="177" t="s">
        <v>1523</v>
      </c>
      <c r="G267" s="178" t="s">
        <v>1513</v>
      </c>
      <c r="H267" s="179">
        <v>24</v>
      </c>
      <c r="I267" s="180">
        <v>720</v>
      </c>
      <c r="J267" s="181">
        <f>ROUND(I267*H267,2)</f>
        <v>17280</v>
      </c>
      <c r="K267" s="177" t="s">
        <v>19</v>
      </c>
      <c r="L267" s="41"/>
      <c r="M267" s="182" t="s">
        <v>19</v>
      </c>
      <c r="N267" s="183" t="s">
        <v>43</v>
      </c>
      <c r="O267" s="66"/>
      <c r="P267" s="184">
        <f>O267*H267</f>
        <v>0</v>
      </c>
      <c r="Q267" s="184">
        <v>0</v>
      </c>
      <c r="R267" s="184">
        <f>Q267*H267</f>
        <v>0</v>
      </c>
      <c r="S267" s="184">
        <v>0</v>
      </c>
      <c r="T267" s="185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186" t="s">
        <v>313</v>
      </c>
      <c r="AT267" s="186" t="s">
        <v>141</v>
      </c>
      <c r="AU267" s="186" t="s">
        <v>80</v>
      </c>
      <c r="AY267" s="19" t="s">
        <v>138</v>
      </c>
      <c r="BE267" s="187">
        <f>IF(N267="základní",J267,0)</f>
        <v>17280</v>
      </c>
      <c r="BF267" s="187">
        <f>IF(N267="snížená",J267,0)</f>
        <v>0</v>
      </c>
      <c r="BG267" s="187">
        <f>IF(N267="zákl. přenesená",J267,0)</f>
        <v>0</v>
      </c>
      <c r="BH267" s="187">
        <f>IF(N267="sníž. přenesená",J267,0)</f>
        <v>0</v>
      </c>
      <c r="BI267" s="187">
        <f>IF(N267="nulová",J267,0)</f>
        <v>0</v>
      </c>
      <c r="BJ267" s="19" t="s">
        <v>80</v>
      </c>
      <c r="BK267" s="187">
        <f>ROUND(I267*H267,2)</f>
        <v>17280</v>
      </c>
      <c r="BL267" s="19" t="s">
        <v>313</v>
      </c>
      <c r="BM267" s="186" t="s">
        <v>1524</v>
      </c>
    </row>
    <row r="268" spans="1:65" s="2" customFormat="1" x14ac:dyDescent="0.2">
      <c r="A268" s="36"/>
      <c r="B268" s="37"/>
      <c r="C268" s="38"/>
      <c r="D268" s="188" t="s">
        <v>148</v>
      </c>
      <c r="E268" s="38"/>
      <c r="F268" s="189" t="s">
        <v>1523</v>
      </c>
      <c r="G268" s="38"/>
      <c r="H268" s="38"/>
      <c r="I268" s="190"/>
      <c r="J268" s="38"/>
      <c r="K268" s="38"/>
      <c r="L268" s="41"/>
      <c r="M268" s="191"/>
      <c r="N268" s="192"/>
      <c r="O268" s="66"/>
      <c r="P268" s="66"/>
      <c r="Q268" s="66"/>
      <c r="R268" s="66"/>
      <c r="S268" s="66"/>
      <c r="T268" s="67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T268" s="19" t="s">
        <v>148</v>
      </c>
      <c r="AU268" s="19" t="s">
        <v>80</v>
      </c>
    </row>
    <row r="269" spans="1:65" s="2" customFormat="1" ht="16.5" customHeight="1" x14ac:dyDescent="0.2">
      <c r="A269" s="36"/>
      <c r="B269" s="37"/>
      <c r="C269" s="175" t="s">
        <v>584</v>
      </c>
      <c r="D269" s="175" t="s">
        <v>141</v>
      </c>
      <c r="E269" s="176" t="s">
        <v>1525</v>
      </c>
      <c r="F269" s="177" t="s">
        <v>1526</v>
      </c>
      <c r="G269" s="178" t="s">
        <v>1513</v>
      </c>
      <c r="H269" s="179">
        <v>8</v>
      </c>
      <c r="I269" s="180">
        <v>480</v>
      </c>
      <c r="J269" s="181">
        <f>ROUND(I269*H269,2)</f>
        <v>3840</v>
      </c>
      <c r="K269" s="177" t="s">
        <v>19</v>
      </c>
      <c r="L269" s="41"/>
      <c r="M269" s="182" t="s">
        <v>19</v>
      </c>
      <c r="N269" s="183" t="s">
        <v>43</v>
      </c>
      <c r="O269" s="66"/>
      <c r="P269" s="184">
        <f>O269*H269</f>
        <v>0</v>
      </c>
      <c r="Q269" s="184">
        <v>0</v>
      </c>
      <c r="R269" s="184">
        <f>Q269*H269</f>
        <v>0</v>
      </c>
      <c r="S269" s="184">
        <v>0</v>
      </c>
      <c r="T269" s="185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186" t="s">
        <v>313</v>
      </c>
      <c r="AT269" s="186" t="s">
        <v>141</v>
      </c>
      <c r="AU269" s="186" t="s">
        <v>80</v>
      </c>
      <c r="AY269" s="19" t="s">
        <v>138</v>
      </c>
      <c r="BE269" s="187">
        <f>IF(N269="základní",J269,0)</f>
        <v>3840</v>
      </c>
      <c r="BF269" s="187">
        <f>IF(N269="snížená",J269,0)</f>
        <v>0</v>
      </c>
      <c r="BG269" s="187">
        <f>IF(N269="zákl. přenesená",J269,0)</f>
        <v>0</v>
      </c>
      <c r="BH269" s="187">
        <f>IF(N269="sníž. přenesená",J269,0)</f>
        <v>0</v>
      </c>
      <c r="BI269" s="187">
        <f>IF(N269="nulová",J269,0)</f>
        <v>0</v>
      </c>
      <c r="BJ269" s="19" t="s">
        <v>80</v>
      </c>
      <c r="BK269" s="187">
        <f>ROUND(I269*H269,2)</f>
        <v>3840</v>
      </c>
      <c r="BL269" s="19" t="s">
        <v>313</v>
      </c>
      <c r="BM269" s="186" t="s">
        <v>1527</v>
      </c>
    </row>
    <row r="270" spans="1:65" s="2" customFormat="1" x14ac:dyDescent="0.2">
      <c r="A270" s="36"/>
      <c r="B270" s="37"/>
      <c r="C270" s="38"/>
      <c r="D270" s="188" t="s">
        <v>148</v>
      </c>
      <c r="E270" s="38"/>
      <c r="F270" s="189" t="s">
        <v>1526</v>
      </c>
      <c r="G270" s="38"/>
      <c r="H270" s="38"/>
      <c r="I270" s="190"/>
      <c r="J270" s="38"/>
      <c r="K270" s="38"/>
      <c r="L270" s="41"/>
      <c r="M270" s="191"/>
      <c r="N270" s="192"/>
      <c r="O270" s="66"/>
      <c r="P270" s="66"/>
      <c r="Q270" s="66"/>
      <c r="R270" s="66"/>
      <c r="S270" s="66"/>
      <c r="T270" s="67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T270" s="19" t="s">
        <v>148</v>
      </c>
      <c r="AU270" s="19" t="s">
        <v>80</v>
      </c>
    </row>
    <row r="271" spans="1:65" s="2" customFormat="1" ht="16.5" customHeight="1" x14ac:dyDescent="0.2">
      <c r="A271" s="36"/>
      <c r="B271" s="37"/>
      <c r="C271" s="175" t="s">
        <v>590</v>
      </c>
      <c r="D271" s="175" t="s">
        <v>141</v>
      </c>
      <c r="E271" s="176" t="s">
        <v>1528</v>
      </c>
      <c r="F271" s="177" t="s">
        <v>1529</v>
      </c>
      <c r="G271" s="178" t="s">
        <v>1513</v>
      </c>
      <c r="H271" s="179">
        <v>8</v>
      </c>
      <c r="I271" s="180">
        <v>480</v>
      </c>
      <c r="J271" s="181">
        <f>ROUND(I271*H271,2)</f>
        <v>3840</v>
      </c>
      <c r="K271" s="177" t="s">
        <v>19</v>
      </c>
      <c r="L271" s="41"/>
      <c r="M271" s="182" t="s">
        <v>19</v>
      </c>
      <c r="N271" s="183" t="s">
        <v>43</v>
      </c>
      <c r="O271" s="66"/>
      <c r="P271" s="184">
        <f>O271*H271</f>
        <v>0</v>
      </c>
      <c r="Q271" s="184">
        <v>0</v>
      </c>
      <c r="R271" s="184">
        <f>Q271*H271</f>
        <v>0</v>
      </c>
      <c r="S271" s="184">
        <v>0</v>
      </c>
      <c r="T271" s="185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86" t="s">
        <v>313</v>
      </c>
      <c r="AT271" s="186" t="s">
        <v>141</v>
      </c>
      <c r="AU271" s="186" t="s">
        <v>80</v>
      </c>
      <c r="AY271" s="19" t="s">
        <v>138</v>
      </c>
      <c r="BE271" s="187">
        <f>IF(N271="základní",J271,0)</f>
        <v>3840</v>
      </c>
      <c r="BF271" s="187">
        <f>IF(N271="snížená",J271,0)</f>
        <v>0</v>
      </c>
      <c r="BG271" s="187">
        <f>IF(N271="zákl. přenesená",J271,0)</f>
        <v>0</v>
      </c>
      <c r="BH271" s="187">
        <f>IF(N271="sníž. přenesená",J271,0)</f>
        <v>0</v>
      </c>
      <c r="BI271" s="187">
        <f>IF(N271="nulová",J271,0)</f>
        <v>0</v>
      </c>
      <c r="BJ271" s="19" t="s">
        <v>80</v>
      </c>
      <c r="BK271" s="187">
        <f>ROUND(I271*H271,2)</f>
        <v>3840</v>
      </c>
      <c r="BL271" s="19" t="s">
        <v>313</v>
      </c>
      <c r="BM271" s="186" t="s">
        <v>1530</v>
      </c>
    </row>
    <row r="272" spans="1:65" s="2" customFormat="1" ht="19.2" x14ac:dyDescent="0.2">
      <c r="A272" s="36"/>
      <c r="B272" s="37"/>
      <c r="C272" s="38"/>
      <c r="D272" s="188" t="s">
        <v>148</v>
      </c>
      <c r="E272" s="38"/>
      <c r="F272" s="189" t="s">
        <v>1531</v>
      </c>
      <c r="G272" s="38"/>
      <c r="H272" s="38"/>
      <c r="I272" s="190"/>
      <c r="J272" s="38"/>
      <c r="K272" s="38"/>
      <c r="L272" s="41"/>
      <c r="M272" s="191"/>
      <c r="N272" s="192"/>
      <c r="O272" s="66"/>
      <c r="P272" s="66"/>
      <c r="Q272" s="66"/>
      <c r="R272" s="66"/>
      <c r="S272" s="66"/>
      <c r="T272" s="67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T272" s="19" t="s">
        <v>148</v>
      </c>
      <c r="AU272" s="19" t="s">
        <v>80</v>
      </c>
    </row>
    <row r="273" spans="1:65" s="2" customFormat="1" ht="24.15" customHeight="1" x14ac:dyDescent="0.2">
      <c r="A273" s="36"/>
      <c r="B273" s="37"/>
      <c r="C273" s="175" t="s">
        <v>594</v>
      </c>
      <c r="D273" s="175" t="s">
        <v>141</v>
      </c>
      <c r="E273" s="176" t="s">
        <v>1532</v>
      </c>
      <c r="F273" s="177" t="s">
        <v>1533</v>
      </c>
      <c r="G273" s="178" t="s">
        <v>1513</v>
      </c>
      <c r="H273" s="179">
        <v>12</v>
      </c>
      <c r="I273" s="180">
        <v>480</v>
      </c>
      <c r="J273" s="181">
        <f>ROUND(I273*H273,2)</f>
        <v>5760</v>
      </c>
      <c r="K273" s="177" t="s">
        <v>19</v>
      </c>
      <c r="L273" s="41"/>
      <c r="M273" s="182" t="s">
        <v>19</v>
      </c>
      <c r="N273" s="183" t="s">
        <v>43</v>
      </c>
      <c r="O273" s="66"/>
      <c r="P273" s="184">
        <f>O273*H273</f>
        <v>0</v>
      </c>
      <c r="Q273" s="184">
        <v>0</v>
      </c>
      <c r="R273" s="184">
        <f>Q273*H273</f>
        <v>0</v>
      </c>
      <c r="S273" s="184">
        <v>0</v>
      </c>
      <c r="T273" s="185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86" t="s">
        <v>313</v>
      </c>
      <c r="AT273" s="186" t="s">
        <v>141</v>
      </c>
      <c r="AU273" s="186" t="s">
        <v>80</v>
      </c>
      <c r="AY273" s="19" t="s">
        <v>138</v>
      </c>
      <c r="BE273" s="187">
        <f>IF(N273="základní",J273,0)</f>
        <v>5760</v>
      </c>
      <c r="BF273" s="187">
        <f>IF(N273="snížená",J273,0)</f>
        <v>0</v>
      </c>
      <c r="BG273" s="187">
        <f>IF(N273="zákl. přenesená",J273,0)</f>
        <v>0</v>
      </c>
      <c r="BH273" s="187">
        <f>IF(N273="sníž. přenesená",J273,0)</f>
        <v>0</v>
      </c>
      <c r="BI273" s="187">
        <f>IF(N273="nulová",J273,0)</f>
        <v>0</v>
      </c>
      <c r="BJ273" s="19" t="s">
        <v>80</v>
      </c>
      <c r="BK273" s="187">
        <f>ROUND(I273*H273,2)</f>
        <v>5760</v>
      </c>
      <c r="BL273" s="19" t="s">
        <v>313</v>
      </c>
      <c r="BM273" s="186" t="s">
        <v>1534</v>
      </c>
    </row>
    <row r="274" spans="1:65" s="2" customFormat="1" x14ac:dyDescent="0.2">
      <c r="A274" s="36"/>
      <c r="B274" s="37"/>
      <c r="C274" s="38"/>
      <c r="D274" s="188" t="s">
        <v>148</v>
      </c>
      <c r="E274" s="38"/>
      <c r="F274" s="189" t="s">
        <v>1533</v>
      </c>
      <c r="G274" s="38"/>
      <c r="H274" s="38"/>
      <c r="I274" s="190"/>
      <c r="J274" s="38"/>
      <c r="K274" s="38"/>
      <c r="L274" s="41"/>
      <c r="M274" s="191"/>
      <c r="N274" s="192"/>
      <c r="O274" s="66"/>
      <c r="P274" s="66"/>
      <c r="Q274" s="66"/>
      <c r="R274" s="66"/>
      <c r="S274" s="66"/>
      <c r="T274" s="67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T274" s="19" t="s">
        <v>148</v>
      </c>
      <c r="AU274" s="19" t="s">
        <v>80</v>
      </c>
    </row>
    <row r="275" spans="1:65" s="2" customFormat="1" ht="16.5" customHeight="1" x14ac:dyDescent="0.2">
      <c r="A275" s="36"/>
      <c r="B275" s="37"/>
      <c r="C275" s="175" t="s">
        <v>598</v>
      </c>
      <c r="D275" s="175" t="s">
        <v>141</v>
      </c>
      <c r="E275" s="176" t="s">
        <v>1535</v>
      </c>
      <c r="F275" s="177" t="s">
        <v>1536</v>
      </c>
      <c r="G275" s="178" t="s">
        <v>1537</v>
      </c>
      <c r="H275" s="179">
        <v>1</v>
      </c>
      <c r="I275" s="180">
        <v>8700</v>
      </c>
      <c r="J275" s="181">
        <f>ROUND(I275*H275,2)</f>
        <v>8700</v>
      </c>
      <c r="K275" s="177" t="s">
        <v>19</v>
      </c>
      <c r="L275" s="41"/>
      <c r="M275" s="182" t="s">
        <v>19</v>
      </c>
      <c r="N275" s="183" t="s">
        <v>43</v>
      </c>
      <c r="O275" s="66"/>
      <c r="P275" s="184">
        <f>O275*H275</f>
        <v>0</v>
      </c>
      <c r="Q275" s="184">
        <v>0</v>
      </c>
      <c r="R275" s="184">
        <f>Q275*H275</f>
        <v>0</v>
      </c>
      <c r="S275" s="184">
        <v>0</v>
      </c>
      <c r="T275" s="185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86" t="s">
        <v>1538</v>
      </c>
      <c r="AT275" s="186" t="s">
        <v>141</v>
      </c>
      <c r="AU275" s="186" t="s">
        <v>80</v>
      </c>
      <c r="AY275" s="19" t="s">
        <v>138</v>
      </c>
      <c r="BE275" s="187">
        <f>IF(N275="základní",J275,0)</f>
        <v>8700</v>
      </c>
      <c r="BF275" s="187">
        <f>IF(N275="snížená",J275,0)</f>
        <v>0</v>
      </c>
      <c r="BG275" s="187">
        <f>IF(N275="zákl. přenesená",J275,0)</f>
        <v>0</v>
      </c>
      <c r="BH275" s="187">
        <f>IF(N275="sníž. přenesená",J275,0)</f>
        <v>0</v>
      </c>
      <c r="BI275" s="187">
        <f>IF(N275="nulová",J275,0)</f>
        <v>0</v>
      </c>
      <c r="BJ275" s="19" t="s">
        <v>80</v>
      </c>
      <c r="BK275" s="187">
        <f>ROUND(I275*H275,2)</f>
        <v>8700</v>
      </c>
      <c r="BL275" s="19" t="s">
        <v>1538</v>
      </c>
      <c r="BM275" s="186" t="s">
        <v>1539</v>
      </c>
    </row>
    <row r="276" spans="1:65" s="2" customFormat="1" ht="48" x14ac:dyDescent="0.2">
      <c r="A276" s="36"/>
      <c r="B276" s="37"/>
      <c r="C276" s="38"/>
      <c r="D276" s="188" t="s">
        <v>148</v>
      </c>
      <c r="E276" s="38"/>
      <c r="F276" s="189" t="s">
        <v>1540</v>
      </c>
      <c r="G276" s="38"/>
      <c r="H276" s="38"/>
      <c r="I276" s="190"/>
      <c r="J276" s="38"/>
      <c r="K276" s="38"/>
      <c r="L276" s="41"/>
      <c r="M276" s="240"/>
      <c r="N276" s="241"/>
      <c r="O276" s="242"/>
      <c r="P276" s="242"/>
      <c r="Q276" s="242"/>
      <c r="R276" s="242"/>
      <c r="S276" s="242"/>
      <c r="T276" s="243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T276" s="19" t="s">
        <v>148</v>
      </c>
      <c r="AU276" s="19" t="s">
        <v>80</v>
      </c>
    </row>
    <row r="277" spans="1:65" s="2" customFormat="1" ht="6.9" customHeight="1" x14ac:dyDescent="0.2">
      <c r="A277" s="36"/>
      <c r="B277" s="49"/>
      <c r="C277" s="50"/>
      <c r="D277" s="50"/>
      <c r="E277" s="50"/>
      <c r="F277" s="50"/>
      <c r="G277" s="50"/>
      <c r="H277" s="50"/>
      <c r="I277" s="50"/>
      <c r="J277" s="50"/>
      <c r="K277" s="50"/>
      <c r="L277" s="41"/>
      <c r="M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</row>
  </sheetData>
  <sheetProtection algorithmName="SHA-512" hashValue="3UEN9TflaajN6m0r+QbBrp3BcuFZMGwUrCRJ7nt2M/6Ivkbjgac4f9QwS38i8+T5wN7gzwR0x5e/2knDpO3wKQ==" saltValue="9saG5hPPKS9RzyYDBc0BUgqR9/wgwXbqT3XWhPc1xY+xdYf2DI3MzykR/ZtDR9nWIHLSQq/9pCaX2NJem0U1sg==" spinCount="100000" sheet="1" objects="1" scenarios="1" formatColumns="0" formatRows="0" autoFilter="0"/>
  <autoFilter ref="C89:K276" xr:uid="{00000000-0009-0000-0000-000003000000}"/>
  <mergeCells count="9">
    <mergeCell ref="E50:H50"/>
    <mergeCell ref="E80:H80"/>
    <mergeCell ref="E82:H82"/>
    <mergeCell ref="L2:V2"/>
    <mergeCell ref="E7:H7"/>
    <mergeCell ref="E9:H9"/>
    <mergeCell ref="E18:H18"/>
    <mergeCell ref="E27:H27"/>
    <mergeCell ref="E48:H48"/>
  </mergeCells>
  <hyperlinks>
    <hyperlink ref="F95" r:id="rId1" xr:uid="{00000000-0004-0000-0300-000000000000}"/>
    <hyperlink ref="F98" r:id="rId2" xr:uid="{00000000-0004-0000-0300-000001000000}"/>
    <hyperlink ref="F101" r:id="rId3" xr:uid="{00000000-0004-0000-0300-000002000000}"/>
    <hyperlink ref="F105" r:id="rId4" xr:uid="{00000000-0004-0000-0300-000003000000}"/>
    <hyperlink ref="F108" r:id="rId5" xr:uid="{00000000-0004-0000-0300-000004000000}"/>
    <hyperlink ref="F113" r:id="rId6" xr:uid="{00000000-0004-0000-0300-000005000000}"/>
    <hyperlink ref="F118" r:id="rId7" xr:uid="{00000000-0004-0000-0300-000006000000}"/>
    <hyperlink ref="F122" r:id="rId8" xr:uid="{00000000-0004-0000-0300-000007000000}"/>
    <hyperlink ref="F126" r:id="rId9" xr:uid="{00000000-0004-0000-0300-000008000000}"/>
    <hyperlink ref="F132" r:id="rId10" xr:uid="{00000000-0004-0000-0300-000009000000}"/>
    <hyperlink ref="F136" r:id="rId11" xr:uid="{00000000-0004-0000-0300-00000A000000}"/>
    <hyperlink ref="F140" r:id="rId12" xr:uid="{00000000-0004-0000-0300-00000B000000}"/>
    <hyperlink ref="F144" r:id="rId13" xr:uid="{00000000-0004-0000-0300-00000C000000}"/>
    <hyperlink ref="F148" r:id="rId14" xr:uid="{00000000-0004-0000-0300-00000D000000}"/>
    <hyperlink ref="F154" r:id="rId15" xr:uid="{00000000-0004-0000-0300-00000E000000}"/>
    <hyperlink ref="F158" r:id="rId16" xr:uid="{00000000-0004-0000-0300-00000F000000}"/>
    <hyperlink ref="F162" r:id="rId17" xr:uid="{00000000-0004-0000-0300-000010000000}"/>
    <hyperlink ref="F166" r:id="rId18" xr:uid="{00000000-0004-0000-0300-000011000000}"/>
    <hyperlink ref="F170" r:id="rId19" xr:uid="{00000000-0004-0000-0300-000012000000}"/>
    <hyperlink ref="F174" r:id="rId20" xr:uid="{00000000-0004-0000-0300-000013000000}"/>
    <hyperlink ref="F180" r:id="rId21" xr:uid="{00000000-0004-0000-0300-000014000000}"/>
    <hyperlink ref="F184" r:id="rId22" xr:uid="{00000000-0004-0000-0300-000015000000}"/>
    <hyperlink ref="F188" r:id="rId23" xr:uid="{00000000-0004-0000-0300-000016000000}"/>
    <hyperlink ref="F191" r:id="rId24" xr:uid="{00000000-0004-0000-0300-000017000000}"/>
    <hyperlink ref="F194" r:id="rId25" xr:uid="{00000000-0004-0000-0300-000018000000}"/>
    <hyperlink ref="F197" r:id="rId26" xr:uid="{00000000-0004-0000-0300-000019000000}"/>
    <hyperlink ref="F201" r:id="rId27" xr:uid="{00000000-0004-0000-0300-00001A000000}"/>
    <hyperlink ref="F204" r:id="rId28" xr:uid="{00000000-0004-0000-0300-00001B000000}"/>
    <hyperlink ref="F207" r:id="rId29" xr:uid="{00000000-0004-0000-0300-00001C000000}"/>
    <hyperlink ref="F211" r:id="rId30" xr:uid="{00000000-0004-0000-0300-00001D000000}"/>
    <hyperlink ref="F214" r:id="rId31" xr:uid="{00000000-0004-0000-0300-00001E000000}"/>
    <hyperlink ref="F218" r:id="rId32" xr:uid="{00000000-0004-0000-0300-00001F000000}"/>
    <hyperlink ref="F221" r:id="rId33" xr:uid="{00000000-0004-0000-0300-000020000000}"/>
    <hyperlink ref="F225" r:id="rId34" xr:uid="{00000000-0004-0000-0300-000021000000}"/>
    <hyperlink ref="F228" r:id="rId35" xr:uid="{00000000-0004-0000-0300-000022000000}"/>
    <hyperlink ref="F231" r:id="rId36" xr:uid="{00000000-0004-0000-0300-000023000000}"/>
    <hyperlink ref="F234" r:id="rId37" xr:uid="{00000000-0004-0000-0300-000024000000}"/>
    <hyperlink ref="F237" r:id="rId38" xr:uid="{00000000-0004-0000-0300-000025000000}"/>
    <hyperlink ref="F240" r:id="rId39" xr:uid="{00000000-0004-0000-0300-000026000000}"/>
    <hyperlink ref="F244" r:id="rId40" xr:uid="{00000000-0004-0000-0300-000027000000}"/>
    <hyperlink ref="F247" r:id="rId41" xr:uid="{00000000-0004-0000-0300-000028000000}"/>
    <hyperlink ref="F251" r:id="rId42" xr:uid="{00000000-0004-0000-0300-000029000000}"/>
    <hyperlink ref="F254" r:id="rId43" xr:uid="{00000000-0004-0000-0300-00002A000000}"/>
    <hyperlink ref="F259" r:id="rId44" xr:uid="{00000000-0004-0000-0300-00002B000000}"/>
  </hyperlinks>
  <pageMargins left="0.39374999999999999" right="0.39374999999999999" top="0.39374999999999999" bottom="0.39374999999999999" header="0" footer="0"/>
  <pageSetup paperSize="9" scale="76" fitToHeight="100" orientation="portrait" blackAndWhite="1" r:id="rId45"/>
  <headerFooter>
    <oddFooter>&amp;CStrana &amp;P z &amp;N</oddFooter>
  </headerFooter>
  <drawing r:id="rId4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54"/>
  <sheetViews>
    <sheetView showGridLines="0" topLeftCell="A74" workbookViewId="0">
      <selection activeCell="I153" sqref="I153"/>
    </sheetView>
  </sheetViews>
  <sheetFormatPr defaultRowHeight="10.199999999999999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 x14ac:dyDescent="0.2"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AT2" s="19" t="s">
        <v>91</v>
      </c>
    </row>
    <row r="3" spans="1:46" s="1" customFormat="1" ht="6.9" customHeight="1" x14ac:dyDescent="0.2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82</v>
      </c>
    </row>
    <row r="4" spans="1:46" s="1" customFormat="1" ht="24.9" customHeight="1" x14ac:dyDescent="0.2">
      <c r="B4" s="22"/>
      <c r="D4" s="105" t="s">
        <v>98</v>
      </c>
      <c r="L4" s="22"/>
      <c r="M4" s="106" t="s">
        <v>10</v>
      </c>
      <c r="AT4" s="19" t="s">
        <v>4</v>
      </c>
    </row>
    <row r="5" spans="1:46" s="1" customFormat="1" ht="6.9" customHeight="1" x14ac:dyDescent="0.2">
      <c r="B5" s="22"/>
      <c r="L5" s="22"/>
    </row>
    <row r="6" spans="1:46" s="1" customFormat="1" ht="12" customHeight="1" x14ac:dyDescent="0.2">
      <c r="B6" s="22"/>
      <c r="D6" s="107" t="s">
        <v>16</v>
      </c>
      <c r="L6" s="22"/>
    </row>
    <row r="7" spans="1:46" s="1" customFormat="1" ht="26.25" customHeight="1" x14ac:dyDescent="0.2">
      <c r="B7" s="22"/>
      <c r="E7" s="375" t="str">
        <f>'Rekapitulace stavby'!K6</f>
        <v>Stavební úpravy vnitřních prostor Polikliniky Vinohradská, č. p. 1513/176</v>
      </c>
      <c r="F7" s="376"/>
      <c r="G7" s="376"/>
      <c r="H7" s="376"/>
      <c r="L7" s="22"/>
    </row>
    <row r="8" spans="1:46" s="2" customFormat="1" ht="12" customHeight="1" x14ac:dyDescent="0.2">
      <c r="A8" s="36"/>
      <c r="B8" s="41"/>
      <c r="C8" s="36"/>
      <c r="D8" s="107" t="s">
        <v>99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 x14ac:dyDescent="0.2">
      <c r="A9" s="36"/>
      <c r="B9" s="41"/>
      <c r="C9" s="36"/>
      <c r="D9" s="36"/>
      <c r="E9" s="377" t="s">
        <v>1541</v>
      </c>
      <c r="F9" s="378"/>
      <c r="G9" s="378"/>
      <c r="H9" s="378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x14ac:dyDescent="0.2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 x14ac:dyDescent="0.2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 x14ac:dyDescent="0.2">
      <c r="A12" s="36"/>
      <c r="B12" s="41"/>
      <c r="C12" s="36"/>
      <c r="D12" s="107" t="s">
        <v>21</v>
      </c>
      <c r="E12" s="36"/>
      <c r="F12" s="109" t="s">
        <v>1082</v>
      </c>
      <c r="G12" s="36"/>
      <c r="H12" s="36"/>
      <c r="I12" s="107" t="s">
        <v>23</v>
      </c>
      <c r="J12" s="110">
        <f>'Rekapitulace stavby'!AN8</f>
        <v>45740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8" customHeight="1" x14ac:dyDescent="0.2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 x14ac:dyDescent="0.2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tr">
        <f>IF('Rekapitulace stavby'!AN10="","",'Rekapitulace stavby'!AN10)</f>
        <v>IČ: 00063517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 x14ac:dyDescent="0.2">
      <c r="A15" s="36"/>
      <c r="B15" s="41"/>
      <c r="C15" s="36"/>
      <c r="D15" s="36"/>
      <c r="E15" s="109" t="str">
        <f>IF('Rekapitulace stavby'!E11="","",'Rekapitulace stavby'!E11)</f>
        <v>Městská část Praha 3</v>
      </c>
      <c r="F15" s="36"/>
      <c r="G15" s="36"/>
      <c r="H15" s="36"/>
      <c r="I15" s="107" t="s">
        <v>28</v>
      </c>
      <c r="J15" s="109" t="str">
        <f>IF('Rekapitulace stavby'!AN11="","",'Rekapitulace stavby'!AN11)</f>
        <v/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" customHeight="1" x14ac:dyDescent="0.2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 x14ac:dyDescent="0.2">
      <c r="A17" s="36"/>
      <c r="B17" s="41"/>
      <c r="C17" s="36"/>
      <c r="D17" s="107" t="s">
        <v>29</v>
      </c>
      <c r="E17" s="36"/>
      <c r="F17" s="36"/>
      <c r="G17" s="36"/>
      <c r="H17" s="36"/>
      <c r="I17" s="107" t="s">
        <v>25</v>
      </c>
      <c r="J17" s="32" t="str">
        <f>'Rekapitulace stavby'!AN13</f>
        <v>073 95 680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 x14ac:dyDescent="0.2">
      <c r="A18" s="36"/>
      <c r="B18" s="41"/>
      <c r="C18" s="36"/>
      <c r="D18" s="36"/>
      <c r="E18" s="379" t="str">
        <f>'Rekapitulace stavby'!E14</f>
        <v>IWU, s.r.o.</v>
      </c>
      <c r="F18" s="380"/>
      <c r="G18" s="380"/>
      <c r="H18" s="380"/>
      <c r="I18" s="107" t="s">
        <v>28</v>
      </c>
      <c r="J18" s="32" t="str">
        <f>'Rekapitulace stavby'!AN14</f>
        <v>CZ07395680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" customHeight="1" x14ac:dyDescent="0.2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 x14ac:dyDescent="0.2">
      <c r="A20" s="36"/>
      <c r="B20" s="41"/>
      <c r="C20" s="36"/>
      <c r="D20" s="107" t="s">
        <v>30</v>
      </c>
      <c r="E20" s="36"/>
      <c r="F20" s="36"/>
      <c r="G20" s="36"/>
      <c r="H20" s="36"/>
      <c r="I20" s="107" t="s">
        <v>25</v>
      </c>
      <c r="J20" s="109" t="s">
        <v>19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 x14ac:dyDescent="0.2">
      <c r="A21" s="36"/>
      <c r="B21" s="41"/>
      <c r="C21" s="36"/>
      <c r="D21" s="36"/>
      <c r="E21" s="109" t="s">
        <v>1542</v>
      </c>
      <c r="F21" s="36"/>
      <c r="G21" s="36"/>
      <c r="H21" s="36"/>
      <c r="I21" s="107" t="s">
        <v>28</v>
      </c>
      <c r="J21" s="109" t="s">
        <v>19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" customHeight="1" x14ac:dyDescent="0.2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 x14ac:dyDescent="0.2">
      <c r="A23" s="36"/>
      <c r="B23" s="41"/>
      <c r="C23" s="36"/>
      <c r="D23" s="107" t="s">
        <v>34</v>
      </c>
      <c r="E23" s="36"/>
      <c r="F23" s="36"/>
      <c r="G23" s="36"/>
      <c r="H23" s="36"/>
      <c r="I23" s="107" t="s">
        <v>25</v>
      </c>
      <c r="J23" s="109" t="str">
        <f>IF('Rekapitulace stavby'!AN19="","",'Rekapitulace stavby'!AN19)</f>
        <v>06530591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 x14ac:dyDescent="0.2">
      <c r="A24" s="36"/>
      <c r="B24" s="41"/>
      <c r="C24" s="36"/>
      <c r="D24" s="36"/>
      <c r="E24" s="109" t="str">
        <f>IF('Rekapitulace stavby'!E20="","",'Rekapitulace stavby'!E20)</f>
        <v>Studio A s. r. o.</v>
      </c>
      <c r="F24" s="36"/>
      <c r="G24" s="36"/>
      <c r="H24" s="36"/>
      <c r="I24" s="107" t="s">
        <v>28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" customHeight="1" x14ac:dyDescent="0.2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 x14ac:dyDescent="0.2">
      <c r="A26" s="36"/>
      <c r="B26" s="41"/>
      <c r="C26" s="36"/>
      <c r="D26" s="107" t="s">
        <v>36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 x14ac:dyDescent="0.2">
      <c r="A27" s="111"/>
      <c r="B27" s="112"/>
      <c r="C27" s="111"/>
      <c r="D27" s="111"/>
      <c r="E27" s="381" t="s">
        <v>19</v>
      </c>
      <c r="F27" s="381"/>
      <c r="G27" s="381"/>
      <c r="H27" s="381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" customHeight="1" x14ac:dyDescent="0.2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" customHeight="1" x14ac:dyDescent="0.2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 x14ac:dyDescent="0.2">
      <c r="A30" s="36"/>
      <c r="B30" s="41"/>
      <c r="C30" s="36"/>
      <c r="D30" s="115" t="s">
        <v>38</v>
      </c>
      <c r="E30" s="36"/>
      <c r="F30" s="36"/>
      <c r="G30" s="36"/>
      <c r="H30" s="36"/>
      <c r="I30" s="36"/>
      <c r="J30" s="116">
        <f>ROUND(J84, 2)</f>
        <v>670510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 x14ac:dyDescent="0.2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" customHeight="1" x14ac:dyDescent="0.2">
      <c r="A32" s="36"/>
      <c r="B32" s="41"/>
      <c r="C32" s="36"/>
      <c r="D32" s="36"/>
      <c r="E32" s="36"/>
      <c r="F32" s="117" t="s">
        <v>40</v>
      </c>
      <c r="G32" s="36"/>
      <c r="H32" s="36"/>
      <c r="I32" s="117" t="s">
        <v>39</v>
      </c>
      <c r="J32" s="117" t="s">
        <v>41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" customHeight="1" x14ac:dyDescent="0.2">
      <c r="A33" s="36"/>
      <c r="B33" s="41"/>
      <c r="C33" s="36"/>
      <c r="D33" s="118" t="s">
        <v>42</v>
      </c>
      <c r="E33" s="107" t="s">
        <v>43</v>
      </c>
      <c r="F33" s="119">
        <f>ROUND((SUM(BE84:BE153)),  2)</f>
        <v>670510</v>
      </c>
      <c r="G33" s="36"/>
      <c r="H33" s="36"/>
      <c r="I33" s="120">
        <v>0.21</v>
      </c>
      <c r="J33" s="119">
        <f>ROUND(((SUM(BE84:BE153))*I33),  2)</f>
        <v>140807.1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 x14ac:dyDescent="0.2">
      <c r="A34" s="36"/>
      <c r="B34" s="41"/>
      <c r="C34" s="36"/>
      <c r="D34" s="36"/>
      <c r="E34" s="107" t="s">
        <v>44</v>
      </c>
      <c r="F34" s="119">
        <f>ROUND((SUM(BF84:BF153)),  2)</f>
        <v>0</v>
      </c>
      <c r="G34" s="36"/>
      <c r="H34" s="36"/>
      <c r="I34" s="120">
        <v>0.12</v>
      </c>
      <c r="J34" s="119">
        <f>ROUND(((SUM(BF84:BF153))*I34),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hidden="1" customHeight="1" x14ac:dyDescent="0.2">
      <c r="A35" s="36"/>
      <c r="B35" s="41"/>
      <c r="C35" s="36"/>
      <c r="D35" s="36"/>
      <c r="E35" s="107" t="s">
        <v>45</v>
      </c>
      <c r="F35" s="119">
        <f>ROUND((SUM(BG84:BG153)),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hidden="1" customHeight="1" x14ac:dyDescent="0.2">
      <c r="A36" s="36"/>
      <c r="B36" s="41"/>
      <c r="C36" s="36"/>
      <c r="D36" s="36"/>
      <c r="E36" s="107" t="s">
        <v>46</v>
      </c>
      <c r="F36" s="119">
        <f>ROUND((SUM(BH84:BH153)),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 x14ac:dyDescent="0.2">
      <c r="A37" s="36"/>
      <c r="B37" s="41"/>
      <c r="C37" s="36"/>
      <c r="D37" s="36"/>
      <c r="E37" s="107" t="s">
        <v>47</v>
      </c>
      <c r="F37" s="119">
        <f>ROUND((SUM(BI84:BI153)),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" customHeight="1" x14ac:dyDescent="0.2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 x14ac:dyDescent="0.2">
      <c r="A39" s="36"/>
      <c r="B39" s="41"/>
      <c r="C39" s="121"/>
      <c r="D39" s="122" t="s">
        <v>48</v>
      </c>
      <c r="E39" s="123"/>
      <c r="F39" s="123"/>
      <c r="G39" s="124" t="s">
        <v>49</v>
      </c>
      <c r="H39" s="125" t="s">
        <v>50</v>
      </c>
      <c r="I39" s="123"/>
      <c r="J39" s="126">
        <f>SUM(J30:J37)</f>
        <v>811317.1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" customHeight="1" x14ac:dyDescent="0.2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" customHeight="1" x14ac:dyDescent="0.2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" customHeight="1" x14ac:dyDescent="0.2">
      <c r="A45" s="36"/>
      <c r="B45" s="37"/>
      <c r="C45" s="25" t="s">
        <v>102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" customHeight="1" x14ac:dyDescent="0.2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 x14ac:dyDescent="0.2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26.25" customHeight="1" x14ac:dyDescent="0.2">
      <c r="A48" s="36"/>
      <c r="B48" s="37"/>
      <c r="C48" s="38"/>
      <c r="D48" s="38"/>
      <c r="E48" s="373" t="str">
        <f>E7</f>
        <v>Stavební úpravy vnitřních prostor Polikliniky Vinohradská, č. p. 1513/176</v>
      </c>
      <c r="F48" s="374"/>
      <c r="G48" s="374"/>
      <c r="H48" s="374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 x14ac:dyDescent="0.2">
      <c r="A49" s="36"/>
      <c r="B49" s="37"/>
      <c r="C49" s="31" t="s">
        <v>99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 x14ac:dyDescent="0.2">
      <c r="A50" s="36"/>
      <c r="B50" s="37"/>
      <c r="C50" s="38"/>
      <c r="D50" s="38"/>
      <c r="E50" s="356" t="str">
        <f>E9</f>
        <v>D.1.4.3 - Vzduchotechnika, chlazení</v>
      </c>
      <c r="F50" s="372"/>
      <c r="G50" s="372"/>
      <c r="H50" s="372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" customHeight="1" x14ac:dyDescent="0.2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 x14ac:dyDescent="0.2">
      <c r="A52" s="36"/>
      <c r="B52" s="37"/>
      <c r="C52" s="31" t="s">
        <v>21</v>
      </c>
      <c r="D52" s="38"/>
      <c r="E52" s="38"/>
      <c r="F52" s="29" t="str">
        <f>F12</f>
        <v xml:space="preserve"> </v>
      </c>
      <c r="G52" s="38"/>
      <c r="H52" s="38"/>
      <c r="I52" s="31" t="s">
        <v>23</v>
      </c>
      <c r="J52" s="61">
        <f>IF(J12="","",J12)</f>
        <v>45740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" customHeight="1" x14ac:dyDescent="0.2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15" customHeight="1" x14ac:dyDescent="0.2">
      <c r="A54" s="36"/>
      <c r="B54" s="37"/>
      <c r="C54" s="31" t="s">
        <v>24</v>
      </c>
      <c r="D54" s="38"/>
      <c r="E54" s="38"/>
      <c r="F54" s="29" t="str">
        <f>E15</f>
        <v>Městská část Praha 3</v>
      </c>
      <c r="G54" s="38"/>
      <c r="H54" s="38"/>
      <c r="I54" s="31" t="s">
        <v>30</v>
      </c>
      <c r="J54" s="34" t="str">
        <f>E21</f>
        <v>Ing. Ladislav Váňa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15" customHeight="1" x14ac:dyDescent="0.2">
      <c r="A55" s="36"/>
      <c r="B55" s="37"/>
      <c r="C55" s="31" t="s">
        <v>29</v>
      </c>
      <c r="D55" s="38"/>
      <c r="E55" s="38"/>
      <c r="F55" s="29" t="str">
        <f>IF(E18="","",E18)</f>
        <v>IWU, s.r.o.</v>
      </c>
      <c r="G55" s="38"/>
      <c r="H55" s="38"/>
      <c r="I55" s="31" t="s">
        <v>34</v>
      </c>
      <c r="J55" s="34" t="str">
        <f>E24</f>
        <v>Studio A s. r. o.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 x14ac:dyDescent="0.2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 x14ac:dyDescent="0.2">
      <c r="A57" s="36"/>
      <c r="B57" s="37"/>
      <c r="C57" s="132" t="s">
        <v>103</v>
      </c>
      <c r="D57" s="133"/>
      <c r="E57" s="133"/>
      <c r="F57" s="133"/>
      <c r="G57" s="133"/>
      <c r="H57" s="133"/>
      <c r="I57" s="133"/>
      <c r="J57" s="134" t="s">
        <v>104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 x14ac:dyDescent="0.2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8" customHeight="1" x14ac:dyDescent="0.2">
      <c r="A59" s="36"/>
      <c r="B59" s="37"/>
      <c r="C59" s="135" t="s">
        <v>70</v>
      </c>
      <c r="D59" s="38"/>
      <c r="E59" s="38"/>
      <c r="F59" s="38"/>
      <c r="G59" s="38"/>
      <c r="H59" s="38"/>
      <c r="I59" s="38"/>
      <c r="J59" s="79">
        <f>J84</f>
        <v>670510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105</v>
      </c>
    </row>
    <row r="60" spans="1:47" s="9" customFormat="1" ht="24.9" customHeight="1" x14ac:dyDescent="0.2">
      <c r="B60" s="136"/>
      <c r="C60" s="137"/>
      <c r="D60" s="138" t="s">
        <v>1543</v>
      </c>
      <c r="E60" s="139"/>
      <c r="F60" s="139"/>
      <c r="G60" s="139"/>
      <c r="H60" s="139"/>
      <c r="I60" s="139"/>
      <c r="J60" s="140">
        <f>J85</f>
        <v>297120</v>
      </c>
      <c r="K60" s="137"/>
      <c r="L60" s="141"/>
    </row>
    <row r="61" spans="1:47" s="9" customFormat="1" ht="24.9" customHeight="1" x14ac:dyDescent="0.2">
      <c r="B61" s="136"/>
      <c r="C61" s="137"/>
      <c r="D61" s="138" t="s">
        <v>1544</v>
      </c>
      <c r="E61" s="139"/>
      <c r="F61" s="139"/>
      <c r="G61" s="139"/>
      <c r="H61" s="139"/>
      <c r="I61" s="139"/>
      <c r="J61" s="140">
        <f>J96</f>
        <v>92250</v>
      </c>
      <c r="K61" s="137"/>
      <c r="L61" s="141"/>
    </row>
    <row r="62" spans="1:47" s="9" customFormat="1" ht="24.9" customHeight="1" x14ac:dyDescent="0.2">
      <c r="B62" s="136"/>
      <c r="C62" s="137"/>
      <c r="D62" s="138" t="s">
        <v>1545</v>
      </c>
      <c r="E62" s="139"/>
      <c r="F62" s="139"/>
      <c r="G62" s="139"/>
      <c r="H62" s="139"/>
      <c r="I62" s="139"/>
      <c r="J62" s="140">
        <f>J129</f>
        <v>37720</v>
      </c>
      <c r="K62" s="137"/>
      <c r="L62" s="141"/>
    </row>
    <row r="63" spans="1:47" s="9" customFormat="1" ht="24.9" customHeight="1" x14ac:dyDescent="0.2">
      <c r="B63" s="136"/>
      <c r="C63" s="137"/>
      <c r="D63" s="138" t="s">
        <v>1546</v>
      </c>
      <c r="E63" s="139"/>
      <c r="F63" s="139"/>
      <c r="G63" s="139"/>
      <c r="H63" s="139"/>
      <c r="I63" s="139"/>
      <c r="J63" s="140">
        <f>J138</f>
        <v>26120</v>
      </c>
      <c r="K63" s="137"/>
      <c r="L63" s="141"/>
    </row>
    <row r="64" spans="1:47" s="9" customFormat="1" ht="24.9" customHeight="1" x14ac:dyDescent="0.2">
      <c r="B64" s="136"/>
      <c r="C64" s="137"/>
      <c r="D64" s="138" t="s">
        <v>1547</v>
      </c>
      <c r="E64" s="139"/>
      <c r="F64" s="139"/>
      <c r="G64" s="139"/>
      <c r="H64" s="139"/>
      <c r="I64" s="139"/>
      <c r="J64" s="140">
        <f>J145</f>
        <v>217300</v>
      </c>
      <c r="K64" s="137"/>
      <c r="L64" s="141"/>
    </row>
    <row r="65" spans="1:31" s="2" customFormat="1" ht="21.75" customHeight="1" x14ac:dyDescent="0.2">
      <c r="A65" s="36"/>
      <c r="B65" s="37"/>
      <c r="C65" s="38"/>
      <c r="D65" s="38"/>
      <c r="E65" s="38"/>
      <c r="F65" s="38"/>
      <c r="G65" s="38"/>
      <c r="H65" s="38"/>
      <c r="I65" s="38"/>
      <c r="J65" s="38"/>
      <c r="K65" s="38"/>
      <c r="L65" s="10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s="2" customFormat="1" ht="6.9" customHeight="1" x14ac:dyDescent="0.2">
      <c r="A66" s="36"/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108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70" spans="1:31" s="2" customFormat="1" ht="6.9" customHeight="1" x14ac:dyDescent="0.2">
      <c r="A70" s="36"/>
      <c r="B70" s="51"/>
      <c r="C70" s="52"/>
      <c r="D70" s="52"/>
      <c r="E70" s="52"/>
      <c r="F70" s="52"/>
      <c r="G70" s="52"/>
      <c r="H70" s="52"/>
      <c r="I70" s="52"/>
      <c r="J70" s="52"/>
      <c r="K70" s="52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24.9" customHeight="1" x14ac:dyDescent="0.2">
      <c r="A71" s="36"/>
      <c r="B71" s="37"/>
      <c r="C71" s="25" t="s">
        <v>123</v>
      </c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6.9" customHeight="1" x14ac:dyDescent="0.2">
      <c r="A72" s="36"/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2" customHeight="1" x14ac:dyDescent="0.2">
      <c r="A73" s="36"/>
      <c r="B73" s="37"/>
      <c r="C73" s="31" t="s">
        <v>16</v>
      </c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26.25" customHeight="1" x14ac:dyDescent="0.2">
      <c r="A74" s="36"/>
      <c r="B74" s="37"/>
      <c r="C74" s="38"/>
      <c r="D74" s="38"/>
      <c r="E74" s="373" t="str">
        <f>E7</f>
        <v>Stavební úpravy vnitřních prostor Polikliniky Vinohradská, č. p. 1513/176</v>
      </c>
      <c r="F74" s="374"/>
      <c r="G74" s="374"/>
      <c r="H74" s="374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 x14ac:dyDescent="0.2">
      <c r="A75" s="36"/>
      <c r="B75" s="37"/>
      <c r="C75" s="31" t="s">
        <v>99</v>
      </c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6.5" customHeight="1" x14ac:dyDescent="0.2">
      <c r="A76" s="36"/>
      <c r="B76" s="37"/>
      <c r="C76" s="38"/>
      <c r="D76" s="38"/>
      <c r="E76" s="356" t="str">
        <f>E9</f>
        <v>D.1.4.3 - Vzduchotechnika, chlazení</v>
      </c>
      <c r="F76" s="372"/>
      <c r="G76" s="372"/>
      <c r="H76" s="372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" customHeight="1" x14ac:dyDescent="0.2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 x14ac:dyDescent="0.2">
      <c r="A78" s="36"/>
      <c r="B78" s="37"/>
      <c r="C78" s="31" t="s">
        <v>21</v>
      </c>
      <c r="D78" s="38"/>
      <c r="E78" s="38"/>
      <c r="F78" s="29" t="str">
        <f>F12</f>
        <v xml:space="preserve"> </v>
      </c>
      <c r="G78" s="38"/>
      <c r="H78" s="38"/>
      <c r="I78" s="31" t="s">
        <v>23</v>
      </c>
      <c r="J78" s="61">
        <f>IF(J12="","",J12)</f>
        <v>45740</v>
      </c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" customHeight="1" x14ac:dyDescent="0.2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5.15" customHeight="1" x14ac:dyDescent="0.2">
      <c r="A80" s="36"/>
      <c r="B80" s="37"/>
      <c r="C80" s="31" t="s">
        <v>24</v>
      </c>
      <c r="D80" s="38"/>
      <c r="E80" s="38"/>
      <c r="F80" s="29" t="str">
        <f>E15</f>
        <v>Městská část Praha 3</v>
      </c>
      <c r="G80" s="38"/>
      <c r="H80" s="38"/>
      <c r="I80" s="31" t="s">
        <v>30</v>
      </c>
      <c r="J80" s="34" t="str">
        <f>E21</f>
        <v>Ing. Ladislav Váňa</v>
      </c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5.15" customHeight="1" x14ac:dyDescent="0.2">
      <c r="A81" s="36"/>
      <c r="B81" s="37"/>
      <c r="C81" s="31" t="s">
        <v>29</v>
      </c>
      <c r="D81" s="38"/>
      <c r="E81" s="38"/>
      <c r="F81" s="29" t="str">
        <f>IF(E18="","",E18)</f>
        <v>IWU, s.r.o.</v>
      </c>
      <c r="G81" s="38"/>
      <c r="H81" s="38"/>
      <c r="I81" s="31" t="s">
        <v>34</v>
      </c>
      <c r="J81" s="34" t="str">
        <f>E24</f>
        <v>Studio A s. r. o.</v>
      </c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0.35" customHeight="1" x14ac:dyDescent="0.2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11" customFormat="1" ht="29.25" customHeight="1" x14ac:dyDescent="0.2">
      <c r="A83" s="148"/>
      <c r="B83" s="149"/>
      <c r="C83" s="150" t="s">
        <v>124</v>
      </c>
      <c r="D83" s="151" t="s">
        <v>57</v>
      </c>
      <c r="E83" s="151" t="s">
        <v>53</v>
      </c>
      <c r="F83" s="151" t="s">
        <v>54</v>
      </c>
      <c r="G83" s="151" t="s">
        <v>125</v>
      </c>
      <c r="H83" s="151" t="s">
        <v>126</v>
      </c>
      <c r="I83" s="151" t="s">
        <v>127</v>
      </c>
      <c r="J83" s="151" t="s">
        <v>104</v>
      </c>
      <c r="K83" s="152" t="s">
        <v>128</v>
      </c>
      <c r="L83" s="153"/>
      <c r="M83" s="70" t="s">
        <v>19</v>
      </c>
      <c r="N83" s="71" t="s">
        <v>42</v>
      </c>
      <c r="O83" s="71" t="s">
        <v>129</v>
      </c>
      <c r="P83" s="71" t="s">
        <v>130</v>
      </c>
      <c r="Q83" s="71" t="s">
        <v>131</v>
      </c>
      <c r="R83" s="71" t="s">
        <v>132</v>
      </c>
      <c r="S83" s="71" t="s">
        <v>133</v>
      </c>
      <c r="T83" s="72" t="s">
        <v>134</v>
      </c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</row>
    <row r="84" spans="1:65" s="2" customFormat="1" ht="22.8" customHeight="1" x14ac:dyDescent="0.3">
      <c r="A84" s="36"/>
      <c r="B84" s="37"/>
      <c r="C84" s="77" t="s">
        <v>135</v>
      </c>
      <c r="D84" s="38"/>
      <c r="E84" s="38"/>
      <c r="F84" s="38"/>
      <c r="G84" s="38"/>
      <c r="H84" s="38"/>
      <c r="I84" s="38"/>
      <c r="J84" s="154">
        <f>BK84</f>
        <v>670510</v>
      </c>
      <c r="K84" s="38"/>
      <c r="L84" s="41"/>
      <c r="M84" s="73"/>
      <c r="N84" s="155"/>
      <c r="O84" s="74"/>
      <c r="P84" s="156">
        <f>P85+P96+P129+P138+P145</f>
        <v>0</v>
      </c>
      <c r="Q84" s="74"/>
      <c r="R84" s="156">
        <f>R85+R96+R129+R138+R145</f>
        <v>0</v>
      </c>
      <c r="S84" s="74"/>
      <c r="T84" s="157">
        <f>T85+T96+T129+T138+T145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T84" s="19" t="s">
        <v>71</v>
      </c>
      <c r="AU84" s="19" t="s">
        <v>105</v>
      </c>
      <c r="BK84" s="158">
        <f>BK85+BK96+BK129+BK138+BK145</f>
        <v>670510</v>
      </c>
    </row>
    <row r="85" spans="1:65" s="12" customFormat="1" ht="25.95" customHeight="1" x14ac:dyDescent="0.25">
      <c r="B85" s="159"/>
      <c r="C85" s="160"/>
      <c r="D85" s="161" t="s">
        <v>71</v>
      </c>
      <c r="E85" s="162" t="s">
        <v>1548</v>
      </c>
      <c r="F85" s="162" t="s">
        <v>1549</v>
      </c>
      <c r="G85" s="160"/>
      <c r="H85" s="160"/>
      <c r="I85" s="163"/>
      <c r="J85" s="164">
        <f>BK85</f>
        <v>297120</v>
      </c>
      <c r="K85" s="160"/>
      <c r="L85" s="165"/>
      <c r="M85" s="166"/>
      <c r="N85" s="167"/>
      <c r="O85" s="167"/>
      <c r="P85" s="168">
        <f>SUM(P86:P95)</f>
        <v>0</v>
      </c>
      <c r="Q85" s="167"/>
      <c r="R85" s="168">
        <f>SUM(R86:R95)</f>
        <v>0</v>
      </c>
      <c r="S85" s="167"/>
      <c r="T85" s="169">
        <f>SUM(T86:T95)</f>
        <v>0</v>
      </c>
      <c r="AR85" s="170" t="s">
        <v>80</v>
      </c>
      <c r="AT85" s="171" t="s">
        <v>71</v>
      </c>
      <c r="AU85" s="171" t="s">
        <v>72</v>
      </c>
      <c r="AY85" s="170" t="s">
        <v>138</v>
      </c>
      <c r="BK85" s="172">
        <f>SUM(BK86:BK95)</f>
        <v>297120</v>
      </c>
    </row>
    <row r="86" spans="1:65" s="2" customFormat="1" ht="16.5" customHeight="1" x14ac:dyDescent="0.2">
      <c r="A86" s="36"/>
      <c r="B86" s="37"/>
      <c r="C86" s="227" t="s">
        <v>72</v>
      </c>
      <c r="D86" s="227" t="s">
        <v>302</v>
      </c>
      <c r="E86" s="228" t="s">
        <v>1550</v>
      </c>
      <c r="F86" s="229" t="s">
        <v>1551</v>
      </c>
      <c r="G86" s="230" t="s">
        <v>144</v>
      </c>
      <c r="H86" s="231">
        <v>1</v>
      </c>
      <c r="I86" s="232">
        <v>110000</v>
      </c>
      <c r="J86" s="233">
        <f>ROUND(I86*H86,2)</f>
        <v>110000</v>
      </c>
      <c r="K86" s="229" t="s">
        <v>19</v>
      </c>
      <c r="L86" s="234"/>
      <c r="M86" s="235" t="s">
        <v>19</v>
      </c>
      <c r="N86" s="236" t="s">
        <v>43</v>
      </c>
      <c r="O86" s="66"/>
      <c r="P86" s="184">
        <f>O86*H86</f>
        <v>0</v>
      </c>
      <c r="Q86" s="184">
        <v>0</v>
      </c>
      <c r="R86" s="184">
        <f>Q86*H86</f>
        <v>0</v>
      </c>
      <c r="S86" s="184">
        <v>0</v>
      </c>
      <c r="T86" s="185">
        <f>S86*H86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186" t="s">
        <v>222</v>
      </c>
      <c r="AT86" s="186" t="s">
        <v>302</v>
      </c>
      <c r="AU86" s="186" t="s">
        <v>80</v>
      </c>
      <c r="AY86" s="19" t="s">
        <v>138</v>
      </c>
      <c r="BE86" s="187">
        <f>IF(N86="základní",J86,0)</f>
        <v>110000</v>
      </c>
      <c r="BF86" s="187">
        <f>IF(N86="snížená",J86,0)</f>
        <v>0</v>
      </c>
      <c r="BG86" s="187">
        <f>IF(N86="zákl. přenesená",J86,0)</f>
        <v>0</v>
      </c>
      <c r="BH86" s="187">
        <f>IF(N86="sníž. přenesená",J86,0)</f>
        <v>0</v>
      </c>
      <c r="BI86" s="187">
        <f>IF(N86="nulová",J86,0)</f>
        <v>0</v>
      </c>
      <c r="BJ86" s="19" t="s">
        <v>80</v>
      </c>
      <c r="BK86" s="187">
        <f>ROUND(I86*H86,2)</f>
        <v>110000</v>
      </c>
      <c r="BL86" s="19" t="s">
        <v>146</v>
      </c>
      <c r="BM86" s="186" t="s">
        <v>82</v>
      </c>
    </row>
    <row r="87" spans="1:65" s="2" customFormat="1" x14ac:dyDescent="0.2">
      <c r="A87" s="36"/>
      <c r="B87" s="37"/>
      <c r="C87" s="38"/>
      <c r="D87" s="188" t="s">
        <v>148</v>
      </c>
      <c r="E87" s="38"/>
      <c r="F87" s="189" t="s">
        <v>1551</v>
      </c>
      <c r="G87" s="38"/>
      <c r="H87" s="38"/>
      <c r="I87" s="190"/>
      <c r="J87" s="38"/>
      <c r="K87" s="38"/>
      <c r="L87" s="41"/>
      <c r="M87" s="191"/>
      <c r="N87" s="192"/>
      <c r="O87" s="66"/>
      <c r="P87" s="66"/>
      <c r="Q87" s="66"/>
      <c r="R87" s="66"/>
      <c r="S87" s="66"/>
      <c r="T87" s="67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9" t="s">
        <v>148</v>
      </c>
      <c r="AU87" s="19" t="s">
        <v>80</v>
      </c>
    </row>
    <row r="88" spans="1:65" s="2" customFormat="1" ht="16.5" customHeight="1" x14ac:dyDescent="0.2">
      <c r="A88" s="36"/>
      <c r="B88" s="37"/>
      <c r="C88" s="227" t="s">
        <v>72</v>
      </c>
      <c r="D88" s="227" t="s">
        <v>302</v>
      </c>
      <c r="E88" s="228" t="s">
        <v>1552</v>
      </c>
      <c r="F88" s="229" t="s">
        <v>1553</v>
      </c>
      <c r="G88" s="230" t="s">
        <v>144</v>
      </c>
      <c r="H88" s="231">
        <v>1</v>
      </c>
      <c r="I88" s="232">
        <v>13000</v>
      </c>
      <c r="J88" s="233">
        <f>ROUND(I88*H88,2)</f>
        <v>13000</v>
      </c>
      <c r="K88" s="229" t="s">
        <v>19</v>
      </c>
      <c r="L88" s="234"/>
      <c r="M88" s="235" t="s">
        <v>19</v>
      </c>
      <c r="N88" s="236" t="s">
        <v>43</v>
      </c>
      <c r="O88" s="66"/>
      <c r="P88" s="184">
        <f>O88*H88</f>
        <v>0</v>
      </c>
      <c r="Q88" s="184">
        <v>0</v>
      </c>
      <c r="R88" s="184">
        <f>Q88*H88</f>
        <v>0</v>
      </c>
      <c r="S88" s="184">
        <v>0</v>
      </c>
      <c r="T88" s="185">
        <f>S88*H88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186" t="s">
        <v>222</v>
      </c>
      <c r="AT88" s="186" t="s">
        <v>302</v>
      </c>
      <c r="AU88" s="186" t="s">
        <v>80</v>
      </c>
      <c r="AY88" s="19" t="s">
        <v>138</v>
      </c>
      <c r="BE88" s="187">
        <f>IF(N88="základní",J88,0)</f>
        <v>13000</v>
      </c>
      <c r="BF88" s="187">
        <f>IF(N88="snížená",J88,0)</f>
        <v>0</v>
      </c>
      <c r="BG88" s="187">
        <f>IF(N88="zákl. přenesená",J88,0)</f>
        <v>0</v>
      </c>
      <c r="BH88" s="187">
        <f>IF(N88="sníž. přenesená",J88,0)</f>
        <v>0</v>
      </c>
      <c r="BI88" s="187">
        <f>IF(N88="nulová",J88,0)</f>
        <v>0</v>
      </c>
      <c r="BJ88" s="19" t="s">
        <v>80</v>
      </c>
      <c r="BK88" s="187">
        <f>ROUND(I88*H88,2)</f>
        <v>13000</v>
      </c>
      <c r="BL88" s="19" t="s">
        <v>146</v>
      </c>
      <c r="BM88" s="186" t="s">
        <v>146</v>
      </c>
    </row>
    <row r="89" spans="1:65" s="2" customFormat="1" x14ac:dyDescent="0.2">
      <c r="A89" s="36"/>
      <c r="B89" s="37"/>
      <c r="C89" s="38"/>
      <c r="D89" s="188" t="s">
        <v>148</v>
      </c>
      <c r="E89" s="38"/>
      <c r="F89" s="189" t="s">
        <v>1553</v>
      </c>
      <c r="G89" s="38"/>
      <c r="H89" s="38"/>
      <c r="I89" s="190"/>
      <c r="J89" s="38"/>
      <c r="K89" s="38"/>
      <c r="L89" s="41"/>
      <c r="M89" s="191"/>
      <c r="N89" s="192"/>
      <c r="O89" s="66"/>
      <c r="P89" s="66"/>
      <c r="Q89" s="66"/>
      <c r="R89" s="66"/>
      <c r="S89" s="66"/>
      <c r="T89" s="67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9" t="s">
        <v>148</v>
      </c>
      <c r="AU89" s="19" t="s">
        <v>80</v>
      </c>
    </row>
    <row r="90" spans="1:65" s="2" customFormat="1" ht="24.15" customHeight="1" x14ac:dyDescent="0.2">
      <c r="A90" s="36"/>
      <c r="B90" s="37"/>
      <c r="C90" s="227" t="s">
        <v>72</v>
      </c>
      <c r="D90" s="227" t="s">
        <v>302</v>
      </c>
      <c r="E90" s="228" t="s">
        <v>1554</v>
      </c>
      <c r="F90" s="229" t="s">
        <v>1555</v>
      </c>
      <c r="G90" s="230" t="s">
        <v>144</v>
      </c>
      <c r="H90" s="231">
        <v>4</v>
      </c>
      <c r="I90" s="232">
        <v>13000</v>
      </c>
      <c r="J90" s="233">
        <f>ROUND(I90*H90,2)</f>
        <v>52000</v>
      </c>
      <c r="K90" s="229" t="s">
        <v>19</v>
      </c>
      <c r="L90" s="234"/>
      <c r="M90" s="235" t="s">
        <v>19</v>
      </c>
      <c r="N90" s="236" t="s">
        <v>43</v>
      </c>
      <c r="O90" s="66"/>
      <c r="P90" s="184">
        <f>O90*H90</f>
        <v>0</v>
      </c>
      <c r="Q90" s="184">
        <v>0</v>
      </c>
      <c r="R90" s="184">
        <f>Q90*H90</f>
        <v>0</v>
      </c>
      <c r="S90" s="184">
        <v>0</v>
      </c>
      <c r="T90" s="185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86" t="s">
        <v>222</v>
      </c>
      <c r="AT90" s="186" t="s">
        <v>302</v>
      </c>
      <c r="AU90" s="186" t="s">
        <v>80</v>
      </c>
      <c r="AY90" s="19" t="s">
        <v>138</v>
      </c>
      <c r="BE90" s="187">
        <f>IF(N90="základní",J90,0)</f>
        <v>52000</v>
      </c>
      <c r="BF90" s="187">
        <f>IF(N90="snížená",J90,0)</f>
        <v>0</v>
      </c>
      <c r="BG90" s="187">
        <f>IF(N90="zákl. přenesená",J90,0)</f>
        <v>0</v>
      </c>
      <c r="BH90" s="187">
        <f>IF(N90="sníž. přenesená",J90,0)</f>
        <v>0</v>
      </c>
      <c r="BI90" s="187">
        <f>IF(N90="nulová",J90,0)</f>
        <v>0</v>
      </c>
      <c r="BJ90" s="19" t="s">
        <v>80</v>
      </c>
      <c r="BK90" s="187">
        <f>ROUND(I90*H90,2)</f>
        <v>52000</v>
      </c>
      <c r="BL90" s="19" t="s">
        <v>146</v>
      </c>
      <c r="BM90" s="186" t="s">
        <v>176</v>
      </c>
    </row>
    <row r="91" spans="1:65" s="2" customFormat="1" x14ac:dyDescent="0.2">
      <c r="A91" s="36"/>
      <c r="B91" s="37"/>
      <c r="C91" s="38"/>
      <c r="D91" s="188" t="s">
        <v>148</v>
      </c>
      <c r="E91" s="38"/>
      <c r="F91" s="189" t="s">
        <v>1555</v>
      </c>
      <c r="G91" s="38"/>
      <c r="H91" s="38"/>
      <c r="I91" s="190"/>
      <c r="J91" s="38"/>
      <c r="K91" s="38"/>
      <c r="L91" s="41"/>
      <c r="M91" s="191"/>
      <c r="N91" s="192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148</v>
      </c>
      <c r="AU91" s="19" t="s">
        <v>80</v>
      </c>
    </row>
    <row r="92" spans="1:65" s="2" customFormat="1" ht="24.15" customHeight="1" x14ac:dyDescent="0.2">
      <c r="A92" s="36"/>
      <c r="B92" s="37"/>
      <c r="C92" s="227" t="s">
        <v>72</v>
      </c>
      <c r="D92" s="227" t="s">
        <v>302</v>
      </c>
      <c r="E92" s="228" t="s">
        <v>1556</v>
      </c>
      <c r="F92" s="229" t="s">
        <v>1557</v>
      </c>
      <c r="G92" s="230" t="s">
        <v>757</v>
      </c>
      <c r="H92" s="231">
        <v>80</v>
      </c>
      <c r="I92" s="232">
        <v>1420</v>
      </c>
      <c r="J92" s="233">
        <f>ROUND(I92*H92,2)</f>
        <v>113600</v>
      </c>
      <c r="K92" s="229" t="s">
        <v>19</v>
      </c>
      <c r="L92" s="234"/>
      <c r="M92" s="235" t="s">
        <v>19</v>
      </c>
      <c r="N92" s="236" t="s">
        <v>43</v>
      </c>
      <c r="O92" s="66"/>
      <c r="P92" s="184">
        <f>O92*H92</f>
        <v>0</v>
      </c>
      <c r="Q92" s="184">
        <v>0</v>
      </c>
      <c r="R92" s="184">
        <f>Q92*H92</f>
        <v>0</v>
      </c>
      <c r="S92" s="184">
        <v>0</v>
      </c>
      <c r="T92" s="185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86" t="s">
        <v>222</v>
      </c>
      <c r="AT92" s="186" t="s">
        <v>302</v>
      </c>
      <c r="AU92" s="186" t="s">
        <v>80</v>
      </c>
      <c r="AY92" s="19" t="s">
        <v>138</v>
      </c>
      <c r="BE92" s="187">
        <f>IF(N92="základní",J92,0)</f>
        <v>113600</v>
      </c>
      <c r="BF92" s="187">
        <f>IF(N92="snížená",J92,0)</f>
        <v>0</v>
      </c>
      <c r="BG92" s="187">
        <f>IF(N92="zákl. přenesená",J92,0)</f>
        <v>0</v>
      </c>
      <c r="BH92" s="187">
        <f>IF(N92="sníž. přenesená",J92,0)</f>
        <v>0</v>
      </c>
      <c r="BI92" s="187">
        <f>IF(N92="nulová",J92,0)</f>
        <v>0</v>
      </c>
      <c r="BJ92" s="19" t="s">
        <v>80</v>
      </c>
      <c r="BK92" s="187">
        <f>ROUND(I92*H92,2)</f>
        <v>113600</v>
      </c>
      <c r="BL92" s="19" t="s">
        <v>146</v>
      </c>
      <c r="BM92" s="186" t="s">
        <v>222</v>
      </c>
    </row>
    <row r="93" spans="1:65" s="2" customFormat="1" ht="19.2" x14ac:dyDescent="0.2">
      <c r="A93" s="36"/>
      <c r="B93" s="37"/>
      <c r="C93" s="38"/>
      <c r="D93" s="188" t="s">
        <v>148</v>
      </c>
      <c r="E93" s="38"/>
      <c r="F93" s="189" t="s">
        <v>1557</v>
      </c>
      <c r="G93" s="38"/>
      <c r="H93" s="38"/>
      <c r="I93" s="190"/>
      <c r="J93" s="38"/>
      <c r="K93" s="38"/>
      <c r="L93" s="41"/>
      <c r="M93" s="191"/>
      <c r="N93" s="192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148</v>
      </c>
      <c r="AU93" s="19" t="s">
        <v>80</v>
      </c>
    </row>
    <row r="94" spans="1:65" s="2" customFormat="1" ht="16.5" customHeight="1" x14ac:dyDescent="0.2">
      <c r="A94" s="36"/>
      <c r="B94" s="37"/>
      <c r="C94" s="227" t="s">
        <v>72</v>
      </c>
      <c r="D94" s="227" t="s">
        <v>302</v>
      </c>
      <c r="E94" s="228" t="s">
        <v>1558</v>
      </c>
      <c r="F94" s="229" t="s">
        <v>1559</v>
      </c>
      <c r="G94" s="230" t="s">
        <v>1513</v>
      </c>
      <c r="H94" s="231">
        <v>6</v>
      </c>
      <c r="I94" s="232">
        <v>1420</v>
      </c>
      <c r="J94" s="233">
        <f>ROUND(I94*H94,2)</f>
        <v>8520</v>
      </c>
      <c r="K94" s="229" t="s">
        <v>19</v>
      </c>
      <c r="L94" s="234"/>
      <c r="M94" s="235" t="s">
        <v>19</v>
      </c>
      <c r="N94" s="236" t="s">
        <v>43</v>
      </c>
      <c r="O94" s="66"/>
      <c r="P94" s="184">
        <f>O94*H94</f>
        <v>0</v>
      </c>
      <c r="Q94" s="184">
        <v>0</v>
      </c>
      <c r="R94" s="184">
        <f>Q94*H94</f>
        <v>0</v>
      </c>
      <c r="S94" s="184">
        <v>0</v>
      </c>
      <c r="T94" s="185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86" t="s">
        <v>222</v>
      </c>
      <c r="AT94" s="186" t="s">
        <v>302</v>
      </c>
      <c r="AU94" s="186" t="s">
        <v>80</v>
      </c>
      <c r="AY94" s="19" t="s">
        <v>138</v>
      </c>
      <c r="BE94" s="187">
        <f>IF(N94="základní",J94,0)</f>
        <v>8520</v>
      </c>
      <c r="BF94" s="187">
        <f>IF(N94="snížená",J94,0)</f>
        <v>0</v>
      </c>
      <c r="BG94" s="187">
        <f>IF(N94="zákl. přenesená",J94,0)</f>
        <v>0</v>
      </c>
      <c r="BH94" s="187">
        <f>IF(N94="sníž. přenesená",J94,0)</f>
        <v>0</v>
      </c>
      <c r="BI94" s="187">
        <f>IF(N94="nulová",J94,0)</f>
        <v>0</v>
      </c>
      <c r="BJ94" s="19" t="s">
        <v>80</v>
      </c>
      <c r="BK94" s="187">
        <f>ROUND(I94*H94,2)</f>
        <v>8520</v>
      </c>
      <c r="BL94" s="19" t="s">
        <v>146</v>
      </c>
      <c r="BM94" s="186" t="s">
        <v>234</v>
      </c>
    </row>
    <row r="95" spans="1:65" s="2" customFormat="1" x14ac:dyDescent="0.2">
      <c r="A95" s="36"/>
      <c r="B95" s="37"/>
      <c r="C95" s="38"/>
      <c r="D95" s="188" t="s">
        <v>148</v>
      </c>
      <c r="E95" s="38"/>
      <c r="F95" s="189" t="s">
        <v>1559</v>
      </c>
      <c r="G95" s="38"/>
      <c r="H95" s="38"/>
      <c r="I95" s="190"/>
      <c r="J95" s="38"/>
      <c r="K95" s="38"/>
      <c r="L95" s="41"/>
      <c r="M95" s="191"/>
      <c r="N95" s="192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148</v>
      </c>
      <c r="AU95" s="19" t="s">
        <v>80</v>
      </c>
    </row>
    <row r="96" spans="1:65" s="12" customFormat="1" ht="25.95" customHeight="1" x14ac:dyDescent="0.25">
      <c r="B96" s="159"/>
      <c r="C96" s="160"/>
      <c r="D96" s="161" t="s">
        <v>71</v>
      </c>
      <c r="E96" s="162" t="s">
        <v>1560</v>
      </c>
      <c r="F96" s="162" t="s">
        <v>1561</v>
      </c>
      <c r="G96" s="160"/>
      <c r="H96" s="160"/>
      <c r="I96" s="163"/>
      <c r="J96" s="164">
        <f>BK96</f>
        <v>92250</v>
      </c>
      <c r="K96" s="160"/>
      <c r="L96" s="165"/>
      <c r="M96" s="166"/>
      <c r="N96" s="167"/>
      <c r="O96" s="167"/>
      <c r="P96" s="168">
        <f>SUM(P97:P128)</f>
        <v>0</v>
      </c>
      <c r="Q96" s="167"/>
      <c r="R96" s="168">
        <f>SUM(R97:R128)</f>
        <v>0</v>
      </c>
      <c r="S96" s="167"/>
      <c r="T96" s="169">
        <f>SUM(T97:T128)</f>
        <v>0</v>
      </c>
      <c r="AR96" s="170" t="s">
        <v>80</v>
      </c>
      <c r="AT96" s="171" t="s">
        <v>71</v>
      </c>
      <c r="AU96" s="171" t="s">
        <v>72</v>
      </c>
      <c r="AY96" s="170" t="s">
        <v>138</v>
      </c>
      <c r="BK96" s="172">
        <f>SUM(BK97:BK128)</f>
        <v>92250</v>
      </c>
    </row>
    <row r="97" spans="1:65" s="2" customFormat="1" ht="16.5" customHeight="1" x14ac:dyDescent="0.2">
      <c r="A97" s="36"/>
      <c r="B97" s="37"/>
      <c r="C97" s="227" t="s">
        <v>72</v>
      </c>
      <c r="D97" s="227" t="s">
        <v>302</v>
      </c>
      <c r="E97" s="228" t="s">
        <v>1562</v>
      </c>
      <c r="F97" s="229" t="s">
        <v>1563</v>
      </c>
      <c r="G97" s="230" t="s">
        <v>144</v>
      </c>
      <c r="H97" s="231">
        <v>1</v>
      </c>
      <c r="I97" s="232">
        <v>21500</v>
      </c>
      <c r="J97" s="233">
        <f>ROUND(I97*H97,2)</f>
        <v>21500</v>
      </c>
      <c r="K97" s="229" t="s">
        <v>19</v>
      </c>
      <c r="L97" s="234"/>
      <c r="M97" s="235" t="s">
        <v>19</v>
      </c>
      <c r="N97" s="236" t="s">
        <v>43</v>
      </c>
      <c r="O97" s="66"/>
      <c r="P97" s="184">
        <f>O97*H97</f>
        <v>0</v>
      </c>
      <c r="Q97" s="184">
        <v>0</v>
      </c>
      <c r="R97" s="184">
        <f>Q97*H97</f>
        <v>0</v>
      </c>
      <c r="S97" s="184">
        <v>0</v>
      </c>
      <c r="T97" s="185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6" t="s">
        <v>222</v>
      </c>
      <c r="AT97" s="186" t="s">
        <v>302</v>
      </c>
      <c r="AU97" s="186" t="s">
        <v>80</v>
      </c>
      <c r="AY97" s="19" t="s">
        <v>138</v>
      </c>
      <c r="BE97" s="187">
        <f>IF(N97="základní",J97,0)</f>
        <v>21500</v>
      </c>
      <c r="BF97" s="187">
        <f>IF(N97="snížená",J97,0)</f>
        <v>0</v>
      </c>
      <c r="BG97" s="187">
        <f>IF(N97="zákl. přenesená",J97,0)</f>
        <v>0</v>
      </c>
      <c r="BH97" s="187">
        <f>IF(N97="sníž. přenesená",J97,0)</f>
        <v>0</v>
      </c>
      <c r="BI97" s="187">
        <f>IF(N97="nulová",J97,0)</f>
        <v>0</v>
      </c>
      <c r="BJ97" s="19" t="s">
        <v>80</v>
      </c>
      <c r="BK97" s="187">
        <f>ROUND(I97*H97,2)</f>
        <v>21500</v>
      </c>
      <c r="BL97" s="19" t="s">
        <v>146</v>
      </c>
      <c r="BM97" s="186" t="s">
        <v>8</v>
      </c>
    </row>
    <row r="98" spans="1:65" s="2" customFormat="1" x14ac:dyDescent="0.2">
      <c r="A98" s="36"/>
      <c r="B98" s="37"/>
      <c r="C98" s="38"/>
      <c r="D98" s="188" t="s">
        <v>148</v>
      </c>
      <c r="E98" s="38"/>
      <c r="F98" s="189" t="s">
        <v>1563</v>
      </c>
      <c r="G98" s="38"/>
      <c r="H98" s="38"/>
      <c r="I98" s="190"/>
      <c r="J98" s="38"/>
      <c r="K98" s="38"/>
      <c r="L98" s="41"/>
      <c r="M98" s="191"/>
      <c r="N98" s="192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148</v>
      </c>
      <c r="AU98" s="19" t="s">
        <v>80</v>
      </c>
    </row>
    <row r="99" spans="1:65" s="2" customFormat="1" ht="16.5" customHeight="1" x14ac:dyDescent="0.2">
      <c r="A99" s="36"/>
      <c r="B99" s="37"/>
      <c r="C99" s="227" t="s">
        <v>72</v>
      </c>
      <c r="D99" s="227" t="s">
        <v>302</v>
      </c>
      <c r="E99" s="228" t="s">
        <v>1564</v>
      </c>
      <c r="F99" s="229" t="s">
        <v>1565</v>
      </c>
      <c r="G99" s="230" t="s">
        <v>144</v>
      </c>
      <c r="H99" s="231">
        <v>1</v>
      </c>
      <c r="I99" s="232">
        <v>13500</v>
      </c>
      <c r="J99" s="233">
        <f>ROUND(I99*H99,2)</f>
        <v>13500</v>
      </c>
      <c r="K99" s="229" t="s">
        <v>19</v>
      </c>
      <c r="L99" s="234"/>
      <c r="M99" s="235" t="s">
        <v>19</v>
      </c>
      <c r="N99" s="236" t="s">
        <v>43</v>
      </c>
      <c r="O99" s="66"/>
      <c r="P99" s="184">
        <f>O99*H99</f>
        <v>0</v>
      </c>
      <c r="Q99" s="184">
        <v>0</v>
      </c>
      <c r="R99" s="184">
        <f>Q99*H99</f>
        <v>0</v>
      </c>
      <c r="S99" s="184">
        <v>0</v>
      </c>
      <c r="T99" s="185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86" t="s">
        <v>222</v>
      </c>
      <c r="AT99" s="186" t="s">
        <v>302</v>
      </c>
      <c r="AU99" s="186" t="s">
        <v>80</v>
      </c>
      <c r="AY99" s="19" t="s">
        <v>138</v>
      </c>
      <c r="BE99" s="187">
        <f>IF(N99="základní",J99,0)</f>
        <v>13500</v>
      </c>
      <c r="BF99" s="187">
        <f>IF(N99="snížená",J99,0)</f>
        <v>0</v>
      </c>
      <c r="BG99" s="187">
        <f>IF(N99="zákl. přenesená",J99,0)</f>
        <v>0</v>
      </c>
      <c r="BH99" s="187">
        <f>IF(N99="sníž. přenesená",J99,0)</f>
        <v>0</v>
      </c>
      <c r="BI99" s="187">
        <f>IF(N99="nulová",J99,0)</f>
        <v>0</v>
      </c>
      <c r="BJ99" s="19" t="s">
        <v>80</v>
      </c>
      <c r="BK99" s="187">
        <f>ROUND(I99*H99,2)</f>
        <v>13500</v>
      </c>
      <c r="BL99" s="19" t="s">
        <v>146</v>
      </c>
      <c r="BM99" s="186" t="s">
        <v>301</v>
      </c>
    </row>
    <row r="100" spans="1:65" s="2" customFormat="1" x14ac:dyDescent="0.2">
      <c r="A100" s="36"/>
      <c r="B100" s="37"/>
      <c r="C100" s="38"/>
      <c r="D100" s="188" t="s">
        <v>148</v>
      </c>
      <c r="E100" s="38"/>
      <c r="F100" s="189" t="s">
        <v>1565</v>
      </c>
      <c r="G100" s="38"/>
      <c r="H100" s="38"/>
      <c r="I100" s="190"/>
      <c r="J100" s="38"/>
      <c r="K100" s="38"/>
      <c r="L100" s="41"/>
      <c r="M100" s="191"/>
      <c r="N100" s="192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148</v>
      </c>
      <c r="AU100" s="19" t="s">
        <v>80</v>
      </c>
    </row>
    <row r="101" spans="1:65" s="2" customFormat="1" ht="16.5" customHeight="1" x14ac:dyDescent="0.2">
      <c r="A101" s="36"/>
      <c r="B101" s="37"/>
      <c r="C101" s="227" t="s">
        <v>72</v>
      </c>
      <c r="D101" s="227" t="s">
        <v>302</v>
      </c>
      <c r="E101" s="228" t="s">
        <v>1566</v>
      </c>
      <c r="F101" s="229" t="s">
        <v>1565</v>
      </c>
      <c r="G101" s="230" t="s">
        <v>144</v>
      </c>
      <c r="H101" s="231">
        <v>1</v>
      </c>
      <c r="I101" s="232">
        <v>13500</v>
      </c>
      <c r="J101" s="233">
        <f>ROUND(I101*H101,2)</f>
        <v>13500</v>
      </c>
      <c r="K101" s="229" t="s">
        <v>19</v>
      </c>
      <c r="L101" s="234"/>
      <c r="M101" s="235" t="s">
        <v>19</v>
      </c>
      <c r="N101" s="236" t="s">
        <v>43</v>
      </c>
      <c r="O101" s="66"/>
      <c r="P101" s="184">
        <f>O101*H101</f>
        <v>0</v>
      </c>
      <c r="Q101" s="184">
        <v>0</v>
      </c>
      <c r="R101" s="184">
        <f>Q101*H101</f>
        <v>0</v>
      </c>
      <c r="S101" s="184">
        <v>0</v>
      </c>
      <c r="T101" s="185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6" t="s">
        <v>222</v>
      </c>
      <c r="AT101" s="186" t="s">
        <v>302</v>
      </c>
      <c r="AU101" s="186" t="s">
        <v>80</v>
      </c>
      <c r="AY101" s="19" t="s">
        <v>138</v>
      </c>
      <c r="BE101" s="187">
        <f>IF(N101="základní",J101,0)</f>
        <v>13500</v>
      </c>
      <c r="BF101" s="187">
        <f>IF(N101="snížená",J101,0)</f>
        <v>0</v>
      </c>
      <c r="BG101" s="187">
        <f>IF(N101="zákl. přenesená",J101,0)</f>
        <v>0</v>
      </c>
      <c r="BH101" s="187">
        <f>IF(N101="sníž. přenesená",J101,0)</f>
        <v>0</v>
      </c>
      <c r="BI101" s="187">
        <f>IF(N101="nulová",J101,0)</f>
        <v>0</v>
      </c>
      <c r="BJ101" s="19" t="s">
        <v>80</v>
      </c>
      <c r="BK101" s="187">
        <f>ROUND(I101*H101,2)</f>
        <v>13500</v>
      </c>
      <c r="BL101" s="19" t="s">
        <v>146</v>
      </c>
      <c r="BM101" s="186" t="s">
        <v>313</v>
      </c>
    </row>
    <row r="102" spans="1:65" s="2" customFormat="1" x14ac:dyDescent="0.2">
      <c r="A102" s="36"/>
      <c r="B102" s="37"/>
      <c r="C102" s="38"/>
      <c r="D102" s="188" t="s">
        <v>148</v>
      </c>
      <c r="E102" s="38"/>
      <c r="F102" s="189" t="s">
        <v>1565</v>
      </c>
      <c r="G102" s="38"/>
      <c r="H102" s="38"/>
      <c r="I102" s="190"/>
      <c r="J102" s="38"/>
      <c r="K102" s="38"/>
      <c r="L102" s="41"/>
      <c r="M102" s="191"/>
      <c r="N102" s="192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148</v>
      </c>
      <c r="AU102" s="19" t="s">
        <v>80</v>
      </c>
    </row>
    <row r="103" spans="1:65" s="2" customFormat="1" ht="16.5" customHeight="1" x14ac:dyDescent="0.2">
      <c r="A103" s="36"/>
      <c r="B103" s="37"/>
      <c r="C103" s="227" t="s">
        <v>72</v>
      </c>
      <c r="D103" s="227" t="s">
        <v>302</v>
      </c>
      <c r="E103" s="228" t="s">
        <v>1567</v>
      </c>
      <c r="F103" s="229" t="s">
        <v>1568</v>
      </c>
      <c r="G103" s="230" t="s">
        <v>144</v>
      </c>
      <c r="H103" s="231">
        <v>2</v>
      </c>
      <c r="I103" s="232">
        <v>2300</v>
      </c>
      <c r="J103" s="233">
        <f>ROUND(I103*H103,2)</f>
        <v>4600</v>
      </c>
      <c r="K103" s="229" t="s">
        <v>19</v>
      </c>
      <c r="L103" s="234"/>
      <c r="M103" s="235" t="s">
        <v>19</v>
      </c>
      <c r="N103" s="236" t="s">
        <v>43</v>
      </c>
      <c r="O103" s="66"/>
      <c r="P103" s="184">
        <f>O103*H103</f>
        <v>0</v>
      </c>
      <c r="Q103" s="184">
        <v>0</v>
      </c>
      <c r="R103" s="184">
        <f>Q103*H103</f>
        <v>0</v>
      </c>
      <c r="S103" s="184">
        <v>0</v>
      </c>
      <c r="T103" s="185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6" t="s">
        <v>222</v>
      </c>
      <c r="AT103" s="186" t="s">
        <v>302</v>
      </c>
      <c r="AU103" s="186" t="s">
        <v>80</v>
      </c>
      <c r="AY103" s="19" t="s">
        <v>138</v>
      </c>
      <c r="BE103" s="187">
        <f>IF(N103="základní",J103,0)</f>
        <v>4600</v>
      </c>
      <c r="BF103" s="187">
        <f>IF(N103="snížená",J103,0)</f>
        <v>0</v>
      </c>
      <c r="BG103" s="187">
        <f>IF(N103="zákl. přenesená",J103,0)</f>
        <v>0</v>
      </c>
      <c r="BH103" s="187">
        <f>IF(N103="sníž. přenesená",J103,0)</f>
        <v>0</v>
      </c>
      <c r="BI103" s="187">
        <f>IF(N103="nulová",J103,0)</f>
        <v>0</v>
      </c>
      <c r="BJ103" s="19" t="s">
        <v>80</v>
      </c>
      <c r="BK103" s="187">
        <f>ROUND(I103*H103,2)</f>
        <v>4600</v>
      </c>
      <c r="BL103" s="19" t="s">
        <v>146</v>
      </c>
      <c r="BM103" s="186" t="s">
        <v>326</v>
      </c>
    </row>
    <row r="104" spans="1:65" s="2" customFormat="1" x14ac:dyDescent="0.2">
      <c r="A104" s="36"/>
      <c r="B104" s="37"/>
      <c r="C104" s="38"/>
      <c r="D104" s="188" t="s">
        <v>148</v>
      </c>
      <c r="E104" s="38"/>
      <c r="F104" s="189" t="s">
        <v>1568</v>
      </c>
      <c r="G104" s="38"/>
      <c r="H104" s="38"/>
      <c r="I104" s="190"/>
      <c r="J104" s="38"/>
      <c r="K104" s="38"/>
      <c r="L104" s="41"/>
      <c r="M104" s="191"/>
      <c r="N104" s="192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148</v>
      </c>
      <c r="AU104" s="19" t="s">
        <v>80</v>
      </c>
    </row>
    <row r="105" spans="1:65" s="2" customFormat="1" ht="16.5" customHeight="1" x14ac:dyDescent="0.2">
      <c r="A105" s="36"/>
      <c r="B105" s="37"/>
      <c r="C105" s="227" t="s">
        <v>72</v>
      </c>
      <c r="D105" s="227" t="s">
        <v>302</v>
      </c>
      <c r="E105" s="228" t="s">
        <v>1569</v>
      </c>
      <c r="F105" s="229" t="s">
        <v>1570</v>
      </c>
      <c r="G105" s="230" t="s">
        <v>144</v>
      </c>
      <c r="H105" s="231">
        <v>2</v>
      </c>
      <c r="I105" s="232">
        <v>2000</v>
      </c>
      <c r="J105" s="233">
        <f>ROUND(I105*H105,2)</f>
        <v>4000</v>
      </c>
      <c r="K105" s="229" t="s">
        <v>19</v>
      </c>
      <c r="L105" s="234"/>
      <c r="M105" s="235" t="s">
        <v>19</v>
      </c>
      <c r="N105" s="236" t="s">
        <v>43</v>
      </c>
      <c r="O105" s="66"/>
      <c r="P105" s="184">
        <f>O105*H105</f>
        <v>0</v>
      </c>
      <c r="Q105" s="184">
        <v>0</v>
      </c>
      <c r="R105" s="184">
        <f>Q105*H105</f>
        <v>0</v>
      </c>
      <c r="S105" s="184">
        <v>0</v>
      </c>
      <c r="T105" s="185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86" t="s">
        <v>222</v>
      </c>
      <c r="AT105" s="186" t="s">
        <v>302</v>
      </c>
      <c r="AU105" s="186" t="s">
        <v>80</v>
      </c>
      <c r="AY105" s="19" t="s">
        <v>138</v>
      </c>
      <c r="BE105" s="187">
        <f>IF(N105="základní",J105,0)</f>
        <v>4000</v>
      </c>
      <c r="BF105" s="187">
        <f>IF(N105="snížená",J105,0)</f>
        <v>0</v>
      </c>
      <c r="BG105" s="187">
        <f>IF(N105="zákl. přenesená",J105,0)</f>
        <v>0</v>
      </c>
      <c r="BH105" s="187">
        <f>IF(N105="sníž. přenesená",J105,0)</f>
        <v>0</v>
      </c>
      <c r="BI105" s="187">
        <f>IF(N105="nulová",J105,0)</f>
        <v>0</v>
      </c>
      <c r="BJ105" s="19" t="s">
        <v>80</v>
      </c>
      <c r="BK105" s="187">
        <f>ROUND(I105*H105,2)</f>
        <v>4000</v>
      </c>
      <c r="BL105" s="19" t="s">
        <v>146</v>
      </c>
      <c r="BM105" s="186" t="s">
        <v>337</v>
      </c>
    </row>
    <row r="106" spans="1:65" s="2" customFormat="1" x14ac:dyDescent="0.2">
      <c r="A106" s="36"/>
      <c r="B106" s="37"/>
      <c r="C106" s="38"/>
      <c r="D106" s="188" t="s">
        <v>148</v>
      </c>
      <c r="E106" s="38"/>
      <c r="F106" s="189" t="s">
        <v>1570</v>
      </c>
      <c r="G106" s="38"/>
      <c r="H106" s="38"/>
      <c r="I106" s="190"/>
      <c r="J106" s="38"/>
      <c r="K106" s="38"/>
      <c r="L106" s="41"/>
      <c r="M106" s="191"/>
      <c r="N106" s="192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148</v>
      </c>
      <c r="AU106" s="19" t="s">
        <v>80</v>
      </c>
    </row>
    <row r="107" spans="1:65" s="2" customFormat="1" ht="16.5" customHeight="1" x14ac:dyDescent="0.2">
      <c r="A107" s="36"/>
      <c r="B107" s="37"/>
      <c r="C107" s="227" t="s">
        <v>72</v>
      </c>
      <c r="D107" s="227" t="s">
        <v>302</v>
      </c>
      <c r="E107" s="228" t="s">
        <v>1571</v>
      </c>
      <c r="F107" s="229" t="s">
        <v>1572</v>
      </c>
      <c r="G107" s="230" t="s">
        <v>144</v>
      </c>
      <c r="H107" s="231">
        <v>1</v>
      </c>
      <c r="I107" s="232">
        <v>450</v>
      </c>
      <c r="J107" s="233">
        <f>ROUND(I107*H107,2)</f>
        <v>450</v>
      </c>
      <c r="K107" s="229" t="s">
        <v>19</v>
      </c>
      <c r="L107" s="234"/>
      <c r="M107" s="235" t="s">
        <v>19</v>
      </c>
      <c r="N107" s="236" t="s">
        <v>43</v>
      </c>
      <c r="O107" s="66"/>
      <c r="P107" s="184">
        <f>O107*H107</f>
        <v>0</v>
      </c>
      <c r="Q107" s="184">
        <v>0</v>
      </c>
      <c r="R107" s="184">
        <f>Q107*H107</f>
        <v>0</v>
      </c>
      <c r="S107" s="184">
        <v>0</v>
      </c>
      <c r="T107" s="185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6" t="s">
        <v>222</v>
      </c>
      <c r="AT107" s="186" t="s">
        <v>302</v>
      </c>
      <c r="AU107" s="186" t="s">
        <v>80</v>
      </c>
      <c r="AY107" s="19" t="s">
        <v>138</v>
      </c>
      <c r="BE107" s="187">
        <f>IF(N107="základní",J107,0)</f>
        <v>450</v>
      </c>
      <c r="BF107" s="187">
        <f>IF(N107="snížená",J107,0)</f>
        <v>0</v>
      </c>
      <c r="BG107" s="187">
        <f>IF(N107="zákl. přenesená",J107,0)</f>
        <v>0</v>
      </c>
      <c r="BH107" s="187">
        <f>IF(N107="sníž. přenesená",J107,0)</f>
        <v>0</v>
      </c>
      <c r="BI107" s="187">
        <f>IF(N107="nulová",J107,0)</f>
        <v>0</v>
      </c>
      <c r="BJ107" s="19" t="s">
        <v>80</v>
      </c>
      <c r="BK107" s="187">
        <f>ROUND(I107*H107,2)</f>
        <v>450</v>
      </c>
      <c r="BL107" s="19" t="s">
        <v>146</v>
      </c>
      <c r="BM107" s="186" t="s">
        <v>352</v>
      </c>
    </row>
    <row r="108" spans="1:65" s="2" customFormat="1" x14ac:dyDescent="0.2">
      <c r="A108" s="36"/>
      <c r="B108" s="37"/>
      <c r="C108" s="38"/>
      <c r="D108" s="188" t="s">
        <v>148</v>
      </c>
      <c r="E108" s="38"/>
      <c r="F108" s="189" t="s">
        <v>1572</v>
      </c>
      <c r="G108" s="38"/>
      <c r="H108" s="38"/>
      <c r="I108" s="190"/>
      <c r="J108" s="38"/>
      <c r="K108" s="38"/>
      <c r="L108" s="41"/>
      <c r="M108" s="191"/>
      <c r="N108" s="192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148</v>
      </c>
      <c r="AU108" s="19" t="s">
        <v>80</v>
      </c>
    </row>
    <row r="109" spans="1:65" s="2" customFormat="1" ht="16.5" customHeight="1" x14ac:dyDescent="0.2">
      <c r="A109" s="36"/>
      <c r="B109" s="37"/>
      <c r="C109" s="227" t="s">
        <v>72</v>
      </c>
      <c r="D109" s="227" t="s">
        <v>302</v>
      </c>
      <c r="E109" s="228" t="s">
        <v>1573</v>
      </c>
      <c r="F109" s="229" t="s">
        <v>1574</v>
      </c>
      <c r="G109" s="230" t="s">
        <v>144</v>
      </c>
      <c r="H109" s="231">
        <v>2</v>
      </c>
      <c r="I109" s="232">
        <v>230</v>
      </c>
      <c r="J109" s="233">
        <f>ROUND(I109*H109,2)</f>
        <v>460</v>
      </c>
      <c r="K109" s="229" t="s">
        <v>19</v>
      </c>
      <c r="L109" s="234"/>
      <c r="M109" s="235" t="s">
        <v>19</v>
      </c>
      <c r="N109" s="236" t="s">
        <v>43</v>
      </c>
      <c r="O109" s="66"/>
      <c r="P109" s="184">
        <f>O109*H109</f>
        <v>0</v>
      </c>
      <c r="Q109" s="184">
        <v>0</v>
      </c>
      <c r="R109" s="184">
        <f>Q109*H109</f>
        <v>0</v>
      </c>
      <c r="S109" s="184">
        <v>0</v>
      </c>
      <c r="T109" s="185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86" t="s">
        <v>222</v>
      </c>
      <c r="AT109" s="186" t="s">
        <v>302</v>
      </c>
      <c r="AU109" s="186" t="s">
        <v>80</v>
      </c>
      <c r="AY109" s="19" t="s">
        <v>138</v>
      </c>
      <c r="BE109" s="187">
        <f>IF(N109="základní",J109,0)</f>
        <v>460</v>
      </c>
      <c r="BF109" s="187">
        <f>IF(N109="snížená",J109,0)</f>
        <v>0</v>
      </c>
      <c r="BG109" s="187">
        <f>IF(N109="zákl. přenesená",J109,0)</f>
        <v>0</v>
      </c>
      <c r="BH109" s="187">
        <f>IF(N109="sníž. přenesená",J109,0)</f>
        <v>0</v>
      </c>
      <c r="BI109" s="187">
        <f>IF(N109="nulová",J109,0)</f>
        <v>0</v>
      </c>
      <c r="BJ109" s="19" t="s">
        <v>80</v>
      </c>
      <c r="BK109" s="187">
        <f>ROUND(I109*H109,2)</f>
        <v>460</v>
      </c>
      <c r="BL109" s="19" t="s">
        <v>146</v>
      </c>
      <c r="BM109" s="186" t="s">
        <v>369</v>
      </c>
    </row>
    <row r="110" spans="1:65" s="2" customFormat="1" x14ac:dyDescent="0.2">
      <c r="A110" s="36"/>
      <c r="B110" s="37"/>
      <c r="C110" s="38"/>
      <c r="D110" s="188" t="s">
        <v>148</v>
      </c>
      <c r="E110" s="38"/>
      <c r="F110" s="189" t="s">
        <v>1574</v>
      </c>
      <c r="G110" s="38"/>
      <c r="H110" s="38"/>
      <c r="I110" s="190"/>
      <c r="J110" s="38"/>
      <c r="K110" s="38"/>
      <c r="L110" s="41"/>
      <c r="M110" s="191"/>
      <c r="N110" s="192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148</v>
      </c>
      <c r="AU110" s="19" t="s">
        <v>80</v>
      </c>
    </row>
    <row r="111" spans="1:65" s="2" customFormat="1" ht="16.5" customHeight="1" x14ac:dyDescent="0.2">
      <c r="A111" s="36"/>
      <c r="B111" s="37"/>
      <c r="C111" s="227" t="s">
        <v>72</v>
      </c>
      <c r="D111" s="227" t="s">
        <v>302</v>
      </c>
      <c r="E111" s="228" t="s">
        <v>1575</v>
      </c>
      <c r="F111" s="229" t="s">
        <v>1576</v>
      </c>
      <c r="G111" s="230" t="s">
        <v>144</v>
      </c>
      <c r="H111" s="231">
        <v>3</v>
      </c>
      <c r="I111" s="232">
        <v>270</v>
      </c>
      <c r="J111" s="233">
        <f>ROUND(I111*H111,2)</f>
        <v>810</v>
      </c>
      <c r="K111" s="229" t="s">
        <v>19</v>
      </c>
      <c r="L111" s="234"/>
      <c r="M111" s="235" t="s">
        <v>19</v>
      </c>
      <c r="N111" s="236" t="s">
        <v>43</v>
      </c>
      <c r="O111" s="66"/>
      <c r="P111" s="184">
        <f>O111*H111</f>
        <v>0</v>
      </c>
      <c r="Q111" s="184">
        <v>0</v>
      </c>
      <c r="R111" s="184">
        <f>Q111*H111</f>
        <v>0</v>
      </c>
      <c r="S111" s="184">
        <v>0</v>
      </c>
      <c r="T111" s="185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6" t="s">
        <v>222</v>
      </c>
      <c r="AT111" s="186" t="s">
        <v>302</v>
      </c>
      <c r="AU111" s="186" t="s">
        <v>80</v>
      </c>
      <c r="AY111" s="19" t="s">
        <v>138</v>
      </c>
      <c r="BE111" s="187">
        <f>IF(N111="základní",J111,0)</f>
        <v>810</v>
      </c>
      <c r="BF111" s="187">
        <f>IF(N111="snížená",J111,0)</f>
        <v>0</v>
      </c>
      <c r="BG111" s="187">
        <f>IF(N111="zákl. přenesená",J111,0)</f>
        <v>0</v>
      </c>
      <c r="BH111" s="187">
        <f>IF(N111="sníž. přenesená",J111,0)</f>
        <v>0</v>
      </c>
      <c r="BI111" s="187">
        <f>IF(N111="nulová",J111,0)</f>
        <v>0</v>
      </c>
      <c r="BJ111" s="19" t="s">
        <v>80</v>
      </c>
      <c r="BK111" s="187">
        <f>ROUND(I111*H111,2)</f>
        <v>810</v>
      </c>
      <c r="BL111" s="19" t="s">
        <v>146</v>
      </c>
      <c r="BM111" s="186" t="s">
        <v>382</v>
      </c>
    </row>
    <row r="112" spans="1:65" s="2" customFormat="1" x14ac:dyDescent="0.2">
      <c r="A112" s="36"/>
      <c r="B112" s="37"/>
      <c r="C112" s="38"/>
      <c r="D112" s="188" t="s">
        <v>148</v>
      </c>
      <c r="E112" s="38"/>
      <c r="F112" s="189" t="s">
        <v>1576</v>
      </c>
      <c r="G112" s="38"/>
      <c r="H112" s="38"/>
      <c r="I112" s="190"/>
      <c r="J112" s="38"/>
      <c r="K112" s="38"/>
      <c r="L112" s="41"/>
      <c r="M112" s="191"/>
      <c r="N112" s="192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148</v>
      </c>
      <c r="AU112" s="19" t="s">
        <v>80</v>
      </c>
    </row>
    <row r="113" spans="1:65" s="2" customFormat="1" ht="16.5" customHeight="1" x14ac:dyDescent="0.2">
      <c r="A113" s="36"/>
      <c r="B113" s="37"/>
      <c r="C113" s="227" t="s">
        <v>72</v>
      </c>
      <c r="D113" s="227" t="s">
        <v>302</v>
      </c>
      <c r="E113" s="228" t="s">
        <v>1577</v>
      </c>
      <c r="F113" s="229" t="s">
        <v>1578</v>
      </c>
      <c r="G113" s="230" t="s">
        <v>144</v>
      </c>
      <c r="H113" s="231">
        <v>1</v>
      </c>
      <c r="I113" s="232">
        <v>180</v>
      </c>
      <c r="J113" s="233">
        <f>ROUND(I113*H113,2)</f>
        <v>180</v>
      </c>
      <c r="K113" s="229" t="s">
        <v>19</v>
      </c>
      <c r="L113" s="234"/>
      <c r="M113" s="235" t="s">
        <v>19</v>
      </c>
      <c r="N113" s="236" t="s">
        <v>43</v>
      </c>
      <c r="O113" s="66"/>
      <c r="P113" s="184">
        <f>O113*H113</f>
        <v>0</v>
      </c>
      <c r="Q113" s="184">
        <v>0</v>
      </c>
      <c r="R113" s="184">
        <f>Q113*H113</f>
        <v>0</v>
      </c>
      <c r="S113" s="184">
        <v>0</v>
      </c>
      <c r="T113" s="185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6" t="s">
        <v>222</v>
      </c>
      <c r="AT113" s="186" t="s">
        <v>302</v>
      </c>
      <c r="AU113" s="186" t="s">
        <v>80</v>
      </c>
      <c r="AY113" s="19" t="s">
        <v>138</v>
      </c>
      <c r="BE113" s="187">
        <f>IF(N113="základní",J113,0)</f>
        <v>180</v>
      </c>
      <c r="BF113" s="187">
        <f>IF(N113="snížená",J113,0)</f>
        <v>0</v>
      </c>
      <c r="BG113" s="187">
        <f>IF(N113="zákl. přenesená",J113,0)</f>
        <v>0</v>
      </c>
      <c r="BH113" s="187">
        <f>IF(N113="sníž. přenesená",J113,0)</f>
        <v>0</v>
      </c>
      <c r="BI113" s="187">
        <f>IF(N113="nulová",J113,0)</f>
        <v>0</v>
      </c>
      <c r="BJ113" s="19" t="s">
        <v>80</v>
      </c>
      <c r="BK113" s="187">
        <f>ROUND(I113*H113,2)</f>
        <v>180</v>
      </c>
      <c r="BL113" s="19" t="s">
        <v>146</v>
      </c>
      <c r="BM113" s="186" t="s">
        <v>395</v>
      </c>
    </row>
    <row r="114" spans="1:65" s="2" customFormat="1" x14ac:dyDescent="0.2">
      <c r="A114" s="36"/>
      <c r="B114" s="37"/>
      <c r="C114" s="38"/>
      <c r="D114" s="188" t="s">
        <v>148</v>
      </c>
      <c r="E114" s="38"/>
      <c r="F114" s="189" t="s">
        <v>1578</v>
      </c>
      <c r="G114" s="38"/>
      <c r="H114" s="38"/>
      <c r="I114" s="190"/>
      <c r="J114" s="38"/>
      <c r="K114" s="38"/>
      <c r="L114" s="41"/>
      <c r="M114" s="191"/>
      <c r="N114" s="192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148</v>
      </c>
      <c r="AU114" s="19" t="s">
        <v>80</v>
      </c>
    </row>
    <row r="115" spans="1:65" s="2" customFormat="1" ht="16.5" customHeight="1" x14ac:dyDescent="0.2">
      <c r="A115" s="36"/>
      <c r="B115" s="37"/>
      <c r="C115" s="227" t="s">
        <v>72</v>
      </c>
      <c r="D115" s="227" t="s">
        <v>302</v>
      </c>
      <c r="E115" s="228" t="s">
        <v>1579</v>
      </c>
      <c r="F115" s="229" t="s">
        <v>1580</v>
      </c>
      <c r="G115" s="230" t="s">
        <v>144</v>
      </c>
      <c r="H115" s="231">
        <v>9</v>
      </c>
      <c r="I115" s="232">
        <v>150</v>
      </c>
      <c r="J115" s="233">
        <f>ROUND(I115*H115,2)</f>
        <v>1350</v>
      </c>
      <c r="K115" s="229" t="s">
        <v>19</v>
      </c>
      <c r="L115" s="234"/>
      <c r="M115" s="235" t="s">
        <v>19</v>
      </c>
      <c r="N115" s="236" t="s">
        <v>43</v>
      </c>
      <c r="O115" s="66"/>
      <c r="P115" s="184">
        <f>O115*H115</f>
        <v>0</v>
      </c>
      <c r="Q115" s="184">
        <v>0</v>
      </c>
      <c r="R115" s="184">
        <f>Q115*H115</f>
        <v>0</v>
      </c>
      <c r="S115" s="184">
        <v>0</v>
      </c>
      <c r="T115" s="185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6" t="s">
        <v>222</v>
      </c>
      <c r="AT115" s="186" t="s">
        <v>302</v>
      </c>
      <c r="AU115" s="186" t="s">
        <v>80</v>
      </c>
      <c r="AY115" s="19" t="s">
        <v>138</v>
      </c>
      <c r="BE115" s="187">
        <f>IF(N115="základní",J115,0)</f>
        <v>1350</v>
      </c>
      <c r="BF115" s="187">
        <f>IF(N115="snížená",J115,0)</f>
        <v>0</v>
      </c>
      <c r="BG115" s="187">
        <f>IF(N115="zákl. přenesená",J115,0)</f>
        <v>0</v>
      </c>
      <c r="BH115" s="187">
        <f>IF(N115="sníž. přenesená",J115,0)</f>
        <v>0</v>
      </c>
      <c r="BI115" s="187">
        <f>IF(N115="nulová",J115,0)</f>
        <v>0</v>
      </c>
      <c r="BJ115" s="19" t="s">
        <v>80</v>
      </c>
      <c r="BK115" s="187">
        <f>ROUND(I115*H115,2)</f>
        <v>1350</v>
      </c>
      <c r="BL115" s="19" t="s">
        <v>146</v>
      </c>
      <c r="BM115" s="186" t="s">
        <v>410</v>
      </c>
    </row>
    <row r="116" spans="1:65" s="2" customFormat="1" x14ac:dyDescent="0.2">
      <c r="A116" s="36"/>
      <c r="B116" s="37"/>
      <c r="C116" s="38"/>
      <c r="D116" s="188" t="s">
        <v>148</v>
      </c>
      <c r="E116" s="38"/>
      <c r="F116" s="189" t="s">
        <v>1580</v>
      </c>
      <c r="G116" s="38"/>
      <c r="H116" s="38"/>
      <c r="I116" s="190"/>
      <c r="J116" s="38"/>
      <c r="K116" s="38"/>
      <c r="L116" s="41"/>
      <c r="M116" s="191"/>
      <c r="N116" s="192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148</v>
      </c>
      <c r="AU116" s="19" t="s">
        <v>80</v>
      </c>
    </row>
    <row r="117" spans="1:65" s="2" customFormat="1" ht="16.5" customHeight="1" x14ac:dyDescent="0.2">
      <c r="A117" s="36"/>
      <c r="B117" s="37"/>
      <c r="C117" s="227" t="s">
        <v>72</v>
      </c>
      <c r="D117" s="227" t="s">
        <v>302</v>
      </c>
      <c r="E117" s="228" t="s">
        <v>1581</v>
      </c>
      <c r="F117" s="229" t="s">
        <v>1582</v>
      </c>
      <c r="G117" s="230" t="s">
        <v>144</v>
      </c>
      <c r="H117" s="231">
        <v>2</v>
      </c>
      <c r="I117" s="232">
        <v>1620</v>
      </c>
      <c r="J117" s="233">
        <f>ROUND(I117*H117,2)</f>
        <v>3240</v>
      </c>
      <c r="K117" s="229" t="s">
        <v>19</v>
      </c>
      <c r="L117" s="234"/>
      <c r="M117" s="235" t="s">
        <v>19</v>
      </c>
      <c r="N117" s="236" t="s">
        <v>43</v>
      </c>
      <c r="O117" s="66"/>
      <c r="P117" s="184">
        <f>O117*H117</f>
        <v>0</v>
      </c>
      <c r="Q117" s="184">
        <v>0</v>
      </c>
      <c r="R117" s="184">
        <f>Q117*H117</f>
        <v>0</v>
      </c>
      <c r="S117" s="184">
        <v>0</v>
      </c>
      <c r="T117" s="185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86" t="s">
        <v>222</v>
      </c>
      <c r="AT117" s="186" t="s">
        <v>302</v>
      </c>
      <c r="AU117" s="186" t="s">
        <v>80</v>
      </c>
      <c r="AY117" s="19" t="s">
        <v>138</v>
      </c>
      <c r="BE117" s="187">
        <f>IF(N117="základní",J117,0)</f>
        <v>3240</v>
      </c>
      <c r="BF117" s="187">
        <f>IF(N117="snížená",J117,0)</f>
        <v>0</v>
      </c>
      <c r="BG117" s="187">
        <f>IF(N117="zákl. přenesená",J117,0)</f>
        <v>0</v>
      </c>
      <c r="BH117" s="187">
        <f>IF(N117="sníž. přenesená",J117,0)</f>
        <v>0</v>
      </c>
      <c r="BI117" s="187">
        <f>IF(N117="nulová",J117,0)</f>
        <v>0</v>
      </c>
      <c r="BJ117" s="19" t="s">
        <v>80</v>
      </c>
      <c r="BK117" s="187">
        <f>ROUND(I117*H117,2)</f>
        <v>3240</v>
      </c>
      <c r="BL117" s="19" t="s">
        <v>146</v>
      </c>
      <c r="BM117" s="186" t="s">
        <v>428</v>
      </c>
    </row>
    <row r="118" spans="1:65" s="2" customFormat="1" x14ac:dyDescent="0.2">
      <c r="A118" s="36"/>
      <c r="B118" s="37"/>
      <c r="C118" s="38"/>
      <c r="D118" s="188" t="s">
        <v>148</v>
      </c>
      <c r="E118" s="38"/>
      <c r="F118" s="189" t="s">
        <v>1582</v>
      </c>
      <c r="G118" s="38"/>
      <c r="H118" s="38"/>
      <c r="I118" s="190"/>
      <c r="J118" s="38"/>
      <c r="K118" s="38"/>
      <c r="L118" s="41"/>
      <c r="M118" s="191"/>
      <c r="N118" s="192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148</v>
      </c>
      <c r="AU118" s="19" t="s">
        <v>80</v>
      </c>
    </row>
    <row r="119" spans="1:65" s="2" customFormat="1" ht="24.15" customHeight="1" x14ac:dyDescent="0.2">
      <c r="A119" s="36"/>
      <c r="B119" s="37"/>
      <c r="C119" s="227" t="s">
        <v>72</v>
      </c>
      <c r="D119" s="227" t="s">
        <v>302</v>
      </c>
      <c r="E119" s="228" t="s">
        <v>1583</v>
      </c>
      <c r="F119" s="229" t="s">
        <v>1584</v>
      </c>
      <c r="G119" s="230" t="s">
        <v>757</v>
      </c>
      <c r="H119" s="231">
        <v>5</v>
      </c>
      <c r="I119" s="232">
        <v>270</v>
      </c>
      <c r="J119" s="233">
        <f>ROUND(I119*H119,2)</f>
        <v>1350</v>
      </c>
      <c r="K119" s="229" t="s">
        <v>19</v>
      </c>
      <c r="L119" s="234"/>
      <c r="M119" s="235" t="s">
        <v>19</v>
      </c>
      <c r="N119" s="236" t="s">
        <v>43</v>
      </c>
      <c r="O119" s="66"/>
      <c r="P119" s="184">
        <f>O119*H119</f>
        <v>0</v>
      </c>
      <c r="Q119" s="184">
        <v>0</v>
      </c>
      <c r="R119" s="184">
        <f>Q119*H119</f>
        <v>0</v>
      </c>
      <c r="S119" s="184">
        <v>0</v>
      </c>
      <c r="T119" s="185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86" t="s">
        <v>222</v>
      </c>
      <c r="AT119" s="186" t="s">
        <v>302</v>
      </c>
      <c r="AU119" s="186" t="s">
        <v>80</v>
      </c>
      <c r="AY119" s="19" t="s">
        <v>138</v>
      </c>
      <c r="BE119" s="187">
        <f>IF(N119="základní",J119,0)</f>
        <v>1350</v>
      </c>
      <c r="BF119" s="187">
        <f>IF(N119="snížená",J119,0)</f>
        <v>0</v>
      </c>
      <c r="BG119" s="187">
        <f>IF(N119="zákl. přenesená",J119,0)</f>
        <v>0</v>
      </c>
      <c r="BH119" s="187">
        <f>IF(N119="sníž. přenesená",J119,0)</f>
        <v>0</v>
      </c>
      <c r="BI119" s="187">
        <f>IF(N119="nulová",J119,0)</f>
        <v>0</v>
      </c>
      <c r="BJ119" s="19" t="s">
        <v>80</v>
      </c>
      <c r="BK119" s="187">
        <f>ROUND(I119*H119,2)</f>
        <v>1350</v>
      </c>
      <c r="BL119" s="19" t="s">
        <v>146</v>
      </c>
      <c r="BM119" s="186" t="s">
        <v>442</v>
      </c>
    </row>
    <row r="120" spans="1:65" s="2" customFormat="1" x14ac:dyDescent="0.2">
      <c r="A120" s="36"/>
      <c r="B120" s="37"/>
      <c r="C120" s="38"/>
      <c r="D120" s="188" t="s">
        <v>148</v>
      </c>
      <c r="E120" s="38"/>
      <c r="F120" s="189" t="s">
        <v>1584</v>
      </c>
      <c r="G120" s="38"/>
      <c r="H120" s="38"/>
      <c r="I120" s="190"/>
      <c r="J120" s="38"/>
      <c r="K120" s="38"/>
      <c r="L120" s="41"/>
      <c r="M120" s="191"/>
      <c r="N120" s="192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9" t="s">
        <v>148</v>
      </c>
      <c r="AU120" s="19" t="s">
        <v>80</v>
      </c>
    </row>
    <row r="121" spans="1:65" s="2" customFormat="1" ht="24.15" customHeight="1" x14ac:dyDescent="0.2">
      <c r="A121" s="36"/>
      <c r="B121" s="37"/>
      <c r="C121" s="227" t="s">
        <v>72</v>
      </c>
      <c r="D121" s="227" t="s">
        <v>302</v>
      </c>
      <c r="E121" s="228" t="s">
        <v>1585</v>
      </c>
      <c r="F121" s="229" t="s">
        <v>1586</v>
      </c>
      <c r="G121" s="230" t="s">
        <v>757</v>
      </c>
      <c r="H121" s="231">
        <v>5</v>
      </c>
      <c r="I121" s="232">
        <v>220</v>
      </c>
      <c r="J121" s="233">
        <f>ROUND(I121*H121,2)</f>
        <v>1100</v>
      </c>
      <c r="K121" s="229" t="s">
        <v>19</v>
      </c>
      <c r="L121" s="234"/>
      <c r="M121" s="235" t="s">
        <v>19</v>
      </c>
      <c r="N121" s="236" t="s">
        <v>43</v>
      </c>
      <c r="O121" s="66"/>
      <c r="P121" s="184">
        <f>O121*H121</f>
        <v>0</v>
      </c>
      <c r="Q121" s="184">
        <v>0</v>
      </c>
      <c r="R121" s="184">
        <f>Q121*H121</f>
        <v>0</v>
      </c>
      <c r="S121" s="184">
        <v>0</v>
      </c>
      <c r="T121" s="185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86" t="s">
        <v>222</v>
      </c>
      <c r="AT121" s="186" t="s">
        <v>302</v>
      </c>
      <c r="AU121" s="186" t="s">
        <v>80</v>
      </c>
      <c r="AY121" s="19" t="s">
        <v>138</v>
      </c>
      <c r="BE121" s="187">
        <f>IF(N121="základní",J121,0)</f>
        <v>1100</v>
      </c>
      <c r="BF121" s="187">
        <f>IF(N121="snížená",J121,0)</f>
        <v>0</v>
      </c>
      <c r="BG121" s="187">
        <f>IF(N121="zákl. přenesená",J121,0)</f>
        <v>0</v>
      </c>
      <c r="BH121" s="187">
        <f>IF(N121="sníž. přenesená",J121,0)</f>
        <v>0</v>
      </c>
      <c r="BI121" s="187">
        <f>IF(N121="nulová",J121,0)</f>
        <v>0</v>
      </c>
      <c r="BJ121" s="19" t="s">
        <v>80</v>
      </c>
      <c r="BK121" s="187">
        <f>ROUND(I121*H121,2)</f>
        <v>1100</v>
      </c>
      <c r="BL121" s="19" t="s">
        <v>146</v>
      </c>
      <c r="BM121" s="186" t="s">
        <v>454</v>
      </c>
    </row>
    <row r="122" spans="1:65" s="2" customFormat="1" x14ac:dyDescent="0.2">
      <c r="A122" s="36"/>
      <c r="B122" s="37"/>
      <c r="C122" s="38"/>
      <c r="D122" s="188" t="s">
        <v>148</v>
      </c>
      <c r="E122" s="38"/>
      <c r="F122" s="189" t="s">
        <v>1586</v>
      </c>
      <c r="G122" s="38"/>
      <c r="H122" s="38"/>
      <c r="I122" s="190"/>
      <c r="J122" s="38"/>
      <c r="K122" s="38"/>
      <c r="L122" s="41"/>
      <c r="M122" s="191"/>
      <c r="N122" s="192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148</v>
      </c>
      <c r="AU122" s="19" t="s">
        <v>80</v>
      </c>
    </row>
    <row r="123" spans="1:65" s="2" customFormat="1" ht="24.15" customHeight="1" x14ac:dyDescent="0.2">
      <c r="A123" s="36"/>
      <c r="B123" s="37"/>
      <c r="C123" s="227" t="s">
        <v>72</v>
      </c>
      <c r="D123" s="227" t="s">
        <v>302</v>
      </c>
      <c r="E123" s="228" t="s">
        <v>1587</v>
      </c>
      <c r="F123" s="229" t="s">
        <v>1588</v>
      </c>
      <c r="G123" s="230" t="s">
        <v>757</v>
      </c>
      <c r="H123" s="231">
        <v>14</v>
      </c>
      <c r="I123" s="232">
        <v>200</v>
      </c>
      <c r="J123" s="233">
        <f>ROUND(I123*H123,2)</f>
        <v>2800</v>
      </c>
      <c r="K123" s="229" t="s">
        <v>19</v>
      </c>
      <c r="L123" s="234"/>
      <c r="M123" s="235" t="s">
        <v>19</v>
      </c>
      <c r="N123" s="236" t="s">
        <v>43</v>
      </c>
      <c r="O123" s="66"/>
      <c r="P123" s="184">
        <f>O123*H123</f>
        <v>0</v>
      </c>
      <c r="Q123" s="184">
        <v>0</v>
      </c>
      <c r="R123" s="184">
        <f>Q123*H123</f>
        <v>0</v>
      </c>
      <c r="S123" s="184">
        <v>0</v>
      </c>
      <c r="T123" s="185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6" t="s">
        <v>222</v>
      </c>
      <c r="AT123" s="186" t="s">
        <v>302</v>
      </c>
      <c r="AU123" s="186" t="s">
        <v>80</v>
      </c>
      <c r="AY123" s="19" t="s">
        <v>138</v>
      </c>
      <c r="BE123" s="187">
        <f>IF(N123="základní",J123,0)</f>
        <v>2800</v>
      </c>
      <c r="BF123" s="187">
        <f>IF(N123="snížená",J123,0)</f>
        <v>0</v>
      </c>
      <c r="BG123" s="187">
        <f>IF(N123="zákl. přenesená",J123,0)</f>
        <v>0</v>
      </c>
      <c r="BH123" s="187">
        <f>IF(N123="sníž. přenesená",J123,0)</f>
        <v>0</v>
      </c>
      <c r="BI123" s="187">
        <f>IF(N123="nulová",J123,0)</f>
        <v>0</v>
      </c>
      <c r="BJ123" s="19" t="s">
        <v>80</v>
      </c>
      <c r="BK123" s="187">
        <f>ROUND(I123*H123,2)</f>
        <v>2800</v>
      </c>
      <c r="BL123" s="19" t="s">
        <v>146</v>
      </c>
      <c r="BM123" s="186" t="s">
        <v>470</v>
      </c>
    </row>
    <row r="124" spans="1:65" s="2" customFormat="1" x14ac:dyDescent="0.2">
      <c r="A124" s="36"/>
      <c r="B124" s="37"/>
      <c r="C124" s="38"/>
      <c r="D124" s="188" t="s">
        <v>148</v>
      </c>
      <c r="E124" s="38"/>
      <c r="F124" s="189" t="s">
        <v>1588</v>
      </c>
      <c r="G124" s="38"/>
      <c r="H124" s="38"/>
      <c r="I124" s="190"/>
      <c r="J124" s="38"/>
      <c r="K124" s="38"/>
      <c r="L124" s="41"/>
      <c r="M124" s="191"/>
      <c r="N124" s="192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148</v>
      </c>
      <c r="AU124" s="19" t="s">
        <v>80</v>
      </c>
    </row>
    <row r="125" spans="1:65" s="2" customFormat="1" ht="37.799999999999997" customHeight="1" x14ac:dyDescent="0.2">
      <c r="A125" s="36"/>
      <c r="B125" s="37"/>
      <c r="C125" s="227" t="s">
        <v>72</v>
      </c>
      <c r="D125" s="227" t="s">
        <v>302</v>
      </c>
      <c r="E125" s="228" t="s">
        <v>1589</v>
      </c>
      <c r="F125" s="229" t="s">
        <v>1590</v>
      </c>
      <c r="G125" s="230" t="s">
        <v>757</v>
      </c>
      <c r="H125" s="231">
        <v>35</v>
      </c>
      <c r="I125" s="232">
        <v>650</v>
      </c>
      <c r="J125" s="233">
        <f>ROUND(I125*H125,2)</f>
        <v>22750</v>
      </c>
      <c r="K125" s="229" t="s">
        <v>19</v>
      </c>
      <c r="L125" s="234"/>
      <c r="M125" s="235" t="s">
        <v>19</v>
      </c>
      <c r="N125" s="236" t="s">
        <v>43</v>
      </c>
      <c r="O125" s="66"/>
      <c r="P125" s="184">
        <f>O125*H125</f>
        <v>0</v>
      </c>
      <c r="Q125" s="184">
        <v>0</v>
      </c>
      <c r="R125" s="184">
        <f>Q125*H125</f>
        <v>0</v>
      </c>
      <c r="S125" s="184">
        <v>0</v>
      </c>
      <c r="T125" s="185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6" t="s">
        <v>222</v>
      </c>
      <c r="AT125" s="186" t="s">
        <v>302</v>
      </c>
      <c r="AU125" s="186" t="s">
        <v>80</v>
      </c>
      <c r="AY125" s="19" t="s">
        <v>138</v>
      </c>
      <c r="BE125" s="187">
        <f>IF(N125="základní",J125,0)</f>
        <v>22750</v>
      </c>
      <c r="BF125" s="187">
        <f>IF(N125="snížená",J125,0)</f>
        <v>0</v>
      </c>
      <c r="BG125" s="187">
        <f>IF(N125="zákl. přenesená",J125,0)</f>
        <v>0</v>
      </c>
      <c r="BH125" s="187">
        <f>IF(N125="sníž. přenesená",J125,0)</f>
        <v>0</v>
      </c>
      <c r="BI125" s="187">
        <f>IF(N125="nulová",J125,0)</f>
        <v>0</v>
      </c>
      <c r="BJ125" s="19" t="s">
        <v>80</v>
      </c>
      <c r="BK125" s="187">
        <f>ROUND(I125*H125,2)</f>
        <v>22750</v>
      </c>
      <c r="BL125" s="19" t="s">
        <v>146</v>
      </c>
      <c r="BM125" s="186" t="s">
        <v>497</v>
      </c>
    </row>
    <row r="126" spans="1:65" s="2" customFormat="1" ht="28.8" x14ac:dyDescent="0.2">
      <c r="A126" s="36"/>
      <c r="B126" s="37"/>
      <c r="C126" s="38"/>
      <c r="D126" s="188" t="s">
        <v>148</v>
      </c>
      <c r="E126" s="38"/>
      <c r="F126" s="189" t="s">
        <v>1590</v>
      </c>
      <c r="G126" s="38"/>
      <c r="H126" s="38"/>
      <c r="I126" s="190"/>
      <c r="J126" s="38"/>
      <c r="K126" s="38"/>
      <c r="L126" s="41"/>
      <c r="M126" s="191"/>
      <c r="N126" s="192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148</v>
      </c>
      <c r="AU126" s="19" t="s">
        <v>80</v>
      </c>
    </row>
    <row r="127" spans="1:65" s="2" customFormat="1" ht="24.15" customHeight="1" x14ac:dyDescent="0.2">
      <c r="A127" s="36"/>
      <c r="B127" s="37"/>
      <c r="C127" s="227" t="s">
        <v>72</v>
      </c>
      <c r="D127" s="227" t="s">
        <v>302</v>
      </c>
      <c r="E127" s="228" t="s">
        <v>1591</v>
      </c>
      <c r="F127" s="229" t="s">
        <v>1592</v>
      </c>
      <c r="G127" s="230" t="s">
        <v>757</v>
      </c>
      <c r="H127" s="231">
        <v>1</v>
      </c>
      <c r="I127" s="232">
        <v>660</v>
      </c>
      <c r="J127" s="233">
        <f>ROUND(I127*H127,2)</f>
        <v>660</v>
      </c>
      <c r="K127" s="229" t="s">
        <v>19</v>
      </c>
      <c r="L127" s="234"/>
      <c r="M127" s="235" t="s">
        <v>19</v>
      </c>
      <c r="N127" s="236" t="s">
        <v>43</v>
      </c>
      <c r="O127" s="66"/>
      <c r="P127" s="184">
        <f>O127*H127</f>
        <v>0</v>
      </c>
      <c r="Q127" s="184">
        <v>0</v>
      </c>
      <c r="R127" s="184">
        <f>Q127*H127</f>
        <v>0</v>
      </c>
      <c r="S127" s="184">
        <v>0</v>
      </c>
      <c r="T127" s="185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86" t="s">
        <v>222</v>
      </c>
      <c r="AT127" s="186" t="s">
        <v>302</v>
      </c>
      <c r="AU127" s="186" t="s">
        <v>80</v>
      </c>
      <c r="AY127" s="19" t="s">
        <v>138</v>
      </c>
      <c r="BE127" s="187">
        <f>IF(N127="základní",J127,0)</f>
        <v>660</v>
      </c>
      <c r="BF127" s="187">
        <f>IF(N127="snížená",J127,0)</f>
        <v>0</v>
      </c>
      <c r="BG127" s="187">
        <f>IF(N127="zákl. přenesená",J127,0)</f>
        <v>0</v>
      </c>
      <c r="BH127" s="187">
        <f>IF(N127="sníž. přenesená",J127,0)</f>
        <v>0</v>
      </c>
      <c r="BI127" s="187">
        <f>IF(N127="nulová",J127,0)</f>
        <v>0</v>
      </c>
      <c r="BJ127" s="19" t="s">
        <v>80</v>
      </c>
      <c r="BK127" s="187">
        <f>ROUND(I127*H127,2)</f>
        <v>660</v>
      </c>
      <c r="BL127" s="19" t="s">
        <v>146</v>
      </c>
      <c r="BM127" s="186" t="s">
        <v>512</v>
      </c>
    </row>
    <row r="128" spans="1:65" s="2" customFormat="1" ht="19.2" x14ac:dyDescent="0.2">
      <c r="A128" s="36"/>
      <c r="B128" s="37"/>
      <c r="C128" s="38"/>
      <c r="D128" s="188" t="s">
        <v>148</v>
      </c>
      <c r="E128" s="38"/>
      <c r="F128" s="189" t="s">
        <v>1592</v>
      </c>
      <c r="G128" s="38"/>
      <c r="H128" s="38"/>
      <c r="I128" s="190"/>
      <c r="J128" s="38"/>
      <c r="K128" s="38"/>
      <c r="L128" s="41"/>
      <c r="M128" s="191"/>
      <c r="N128" s="192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148</v>
      </c>
      <c r="AU128" s="19" t="s">
        <v>80</v>
      </c>
    </row>
    <row r="129" spans="1:65" s="12" customFormat="1" ht="25.95" customHeight="1" x14ac:dyDescent="0.25">
      <c r="B129" s="159"/>
      <c r="C129" s="160"/>
      <c r="D129" s="161" t="s">
        <v>71</v>
      </c>
      <c r="E129" s="162" t="s">
        <v>1593</v>
      </c>
      <c r="F129" s="162" t="s">
        <v>1594</v>
      </c>
      <c r="G129" s="160"/>
      <c r="H129" s="160"/>
      <c r="I129" s="163"/>
      <c r="J129" s="164">
        <f>BK129</f>
        <v>37720</v>
      </c>
      <c r="K129" s="160"/>
      <c r="L129" s="165"/>
      <c r="M129" s="166"/>
      <c r="N129" s="167"/>
      <c r="O129" s="167"/>
      <c r="P129" s="168">
        <f>SUM(P130:P137)</f>
        <v>0</v>
      </c>
      <c r="Q129" s="167"/>
      <c r="R129" s="168">
        <f>SUM(R130:R137)</f>
        <v>0</v>
      </c>
      <c r="S129" s="167"/>
      <c r="T129" s="169">
        <f>SUM(T130:T137)</f>
        <v>0</v>
      </c>
      <c r="AR129" s="170" t="s">
        <v>80</v>
      </c>
      <c r="AT129" s="171" t="s">
        <v>71</v>
      </c>
      <c r="AU129" s="171" t="s">
        <v>72</v>
      </c>
      <c r="AY129" s="170" t="s">
        <v>138</v>
      </c>
      <c r="BK129" s="172">
        <f>SUM(BK130:BK137)</f>
        <v>37720</v>
      </c>
    </row>
    <row r="130" spans="1:65" s="2" customFormat="1" ht="16.5" customHeight="1" x14ac:dyDescent="0.2">
      <c r="A130" s="36"/>
      <c r="B130" s="37"/>
      <c r="C130" s="227" t="s">
        <v>72</v>
      </c>
      <c r="D130" s="227" t="s">
        <v>302</v>
      </c>
      <c r="E130" s="228" t="s">
        <v>1595</v>
      </c>
      <c r="F130" s="229" t="s">
        <v>1596</v>
      </c>
      <c r="G130" s="230" t="s">
        <v>144</v>
      </c>
      <c r="H130" s="231">
        <v>1</v>
      </c>
      <c r="I130" s="232">
        <v>6600</v>
      </c>
      <c r="J130" s="233">
        <f>ROUND(I130*H130,2)</f>
        <v>6600</v>
      </c>
      <c r="K130" s="229" t="s">
        <v>19</v>
      </c>
      <c r="L130" s="234"/>
      <c r="M130" s="235" t="s">
        <v>19</v>
      </c>
      <c r="N130" s="236" t="s">
        <v>43</v>
      </c>
      <c r="O130" s="66"/>
      <c r="P130" s="184">
        <f>O130*H130</f>
        <v>0</v>
      </c>
      <c r="Q130" s="184">
        <v>0</v>
      </c>
      <c r="R130" s="184">
        <f>Q130*H130</f>
        <v>0</v>
      </c>
      <c r="S130" s="184">
        <v>0</v>
      </c>
      <c r="T130" s="185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86" t="s">
        <v>222</v>
      </c>
      <c r="AT130" s="186" t="s">
        <v>302</v>
      </c>
      <c r="AU130" s="186" t="s">
        <v>80</v>
      </c>
      <c r="AY130" s="19" t="s">
        <v>138</v>
      </c>
      <c r="BE130" s="187">
        <f>IF(N130="základní",J130,0)</f>
        <v>6600</v>
      </c>
      <c r="BF130" s="187">
        <f>IF(N130="snížená",J130,0)</f>
        <v>0</v>
      </c>
      <c r="BG130" s="187">
        <f>IF(N130="zákl. přenesená",J130,0)</f>
        <v>0</v>
      </c>
      <c r="BH130" s="187">
        <f>IF(N130="sníž. přenesená",J130,0)</f>
        <v>0</v>
      </c>
      <c r="BI130" s="187">
        <f>IF(N130="nulová",J130,0)</f>
        <v>0</v>
      </c>
      <c r="BJ130" s="19" t="s">
        <v>80</v>
      </c>
      <c r="BK130" s="187">
        <f>ROUND(I130*H130,2)</f>
        <v>6600</v>
      </c>
      <c r="BL130" s="19" t="s">
        <v>146</v>
      </c>
      <c r="BM130" s="186" t="s">
        <v>527</v>
      </c>
    </row>
    <row r="131" spans="1:65" s="2" customFormat="1" x14ac:dyDescent="0.2">
      <c r="A131" s="36"/>
      <c r="B131" s="37"/>
      <c r="C131" s="38"/>
      <c r="D131" s="188" t="s">
        <v>148</v>
      </c>
      <c r="E131" s="38"/>
      <c r="F131" s="189" t="s">
        <v>1596</v>
      </c>
      <c r="G131" s="38"/>
      <c r="H131" s="38"/>
      <c r="I131" s="190"/>
      <c r="J131" s="38"/>
      <c r="K131" s="38"/>
      <c r="L131" s="41"/>
      <c r="M131" s="191"/>
      <c r="N131" s="192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9" t="s">
        <v>148</v>
      </c>
      <c r="AU131" s="19" t="s">
        <v>80</v>
      </c>
    </row>
    <row r="132" spans="1:65" s="2" customFormat="1" ht="16.5" customHeight="1" x14ac:dyDescent="0.2">
      <c r="A132" s="36"/>
      <c r="B132" s="37"/>
      <c r="C132" s="227" t="s">
        <v>72</v>
      </c>
      <c r="D132" s="227" t="s">
        <v>302</v>
      </c>
      <c r="E132" s="228" t="s">
        <v>1597</v>
      </c>
      <c r="F132" s="229" t="s">
        <v>1596</v>
      </c>
      <c r="G132" s="230" t="s">
        <v>144</v>
      </c>
      <c r="H132" s="231">
        <v>6</v>
      </c>
      <c r="I132" s="232">
        <v>4020</v>
      </c>
      <c r="J132" s="233">
        <f>ROUND(I132*H132,2)</f>
        <v>24120</v>
      </c>
      <c r="K132" s="229" t="s">
        <v>19</v>
      </c>
      <c r="L132" s="234"/>
      <c r="M132" s="235" t="s">
        <v>19</v>
      </c>
      <c r="N132" s="236" t="s">
        <v>43</v>
      </c>
      <c r="O132" s="66"/>
      <c r="P132" s="184">
        <f>O132*H132</f>
        <v>0</v>
      </c>
      <c r="Q132" s="184">
        <v>0</v>
      </c>
      <c r="R132" s="184">
        <f>Q132*H132</f>
        <v>0</v>
      </c>
      <c r="S132" s="184">
        <v>0</v>
      </c>
      <c r="T132" s="185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6" t="s">
        <v>222</v>
      </c>
      <c r="AT132" s="186" t="s">
        <v>302</v>
      </c>
      <c r="AU132" s="186" t="s">
        <v>80</v>
      </c>
      <c r="AY132" s="19" t="s">
        <v>138</v>
      </c>
      <c r="BE132" s="187">
        <f>IF(N132="základní",J132,0)</f>
        <v>24120</v>
      </c>
      <c r="BF132" s="187">
        <f>IF(N132="snížená",J132,0)</f>
        <v>0</v>
      </c>
      <c r="BG132" s="187">
        <f>IF(N132="zákl. přenesená",J132,0)</f>
        <v>0</v>
      </c>
      <c r="BH132" s="187">
        <f>IF(N132="sníž. přenesená",J132,0)</f>
        <v>0</v>
      </c>
      <c r="BI132" s="187">
        <f>IF(N132="nulová",J132,0)</f>
        <v>0</v>
      </c>
      <c r="BJ132" s="19" t="s">
        <v>80</v>
      </c>
      <c r="BK132" s="187">
        <f>ROUND(I132*H132,2)</f>
        <v>24120</v>
      </c>
      <c r="BL132" s="19" t="s">
        <v>146</v>
      </c>
      <c r="BM132" s="186" t="s">
        <v>544</v>
      </c>
    </row>
    <row r="133" spans="1:65" s="2" customFormat="1" x14ac:dyDescent="0.2">
      <c r="A133" s="36"/>
      <c r="B133" s="37"/>
      <c r="C133" s="38"/>
      <c r="D133" s="188" t="s">
        <v>148</v>
      </c>
      <c r="E133" s="38"/>
      <c r="F133" s="189" t="s">
        <v>1596</v>
      </c>
      <c r="G133" s="38"/>
      <c r="H133" s="38"/>
      <c r="I133" s="190"/>
      <c r="J133" s="38"/>
      <c r="K133" s="38"/>
      <c r="L133" s="41"/>
      <c r="M133" s="191"/>
      <c r="N133" s="192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148</v>
      </c>
      <c r="AU133" s="19" t="s">
        <v>80</v>
      </c>
    </row>
    <row r="134" spans="1:65" s="2" customFormat="1" ht="24.15" customHeight="1" x14ac:dyDescent="0.2">
      <c r="A134" s="36"/>
      <c r="B134" s="37"/>
      <c r="C134" s="227" t="s">
        <v>72</v>
      </c>
      <c r="D134" s="227" t="s">
        <v>302</v>
      </c>
      <c r="E134" s="228" t="s">
        <v>1598</v>
      </c>
      <c r="F134" s="229" t="s">
        <v>1599</v>
      </c>
      <c r="G134" s="230" t="s">
        <v>757</v>
      </c>
      <c r="H134" s="231">
        <v>11</v>
      </c>
      <c r="I134" s="232">
        <v>200</v>
      </c>
      <c r="J134" s="233">
        <f>ROUND(I134*H134,2)</f>
        <v>2200</v>
      </c>
      <c r="K134" s="229" t="s">
        <v>19</v>
      </c>
      <c r="L134" s="234"/>
      <c r="M134" s="235" t="s">
        <v>19</v>
      </c>
      <c r="N134" s="236" t="s">
        <v>43</v>
      </c>
      <c r="O134" s="66"/>
      <c r="P134" s="184">
        <f>O134*H134</f>
        <v>0</v>
      </c>
      <c r="Q134" s="184">
        <v>0</v>
      </c>
      <c r="R134" s="184">
        <f>Q134*H134</f>
        <v>0</v>
      </c>
      <c r="S134" s="184">
        <v>0</v>
      </c>
      <c r="T134" s="185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6" t="s">
        <v>222</v>
      </c>
      <c r="AT134" s="186" t="s">
        <v>302</v>
      </c>
      <c r="AU134" s="186" t="s">
        <v>80</v>
      </c>
      <c r="AY134" s="19" t="s">
        <v>138</v>
      </c>
      <c r="BE134" s="187">
        <f>IF(N134="základní",J134,0)</f>
        <v>2200</v>
      </c>
      <c r="BF134" s="187">
        <f>IF(N134="snížená",J134,0)</f>
        <v>0</v>
      </c>
      <c r="BG134" s="187">
        <f>IF(N134="zákl. přenesená",J134,0)</f>
        <v>0</v>
      </c>
      <c r="BH134" s="187">
        <f>IF(N134="sníž. přenesená",J134,0)</f>
        <v>0</v>
      </c>
      <c r="BI134" s="187">
        <f>IF(N134="nulová",J134,0)</f>
        <v>0</v>
      </c>
      <c r="BJ134" s="19" t="s">
        <v>80</v>
      </c>
      <c r="BK134" s="187">
        <f>ROUND(I134*H134,2)</f>
        <v>2200</v>
      </c>
      <c r="BL134" s="19" t="s">
        <v>146</v>
      </c>
      <c r="BM134" s="186" t="s">
        <v>570</v>
      </c>
    </row>
    <row r="135" spans="1:65" s="2" customFormat="1" x14ac:dyDescent="0.2">
      <c r="A135" s="36"/>
      <c r="B135" s="37"/>
      <c r="C135" s="38"/>
      <c r="D135" s="188" t="s">
        <v>148</v>
      </c>
      <c r="E135" s="38"/>
      <c r="F135" s="189" t="s">
        <v>1599</v>
      </c>
      <c r="G135" s="38"/>
      <c r="H135" s="38"/>
      <c r="I135" s="190"/>
      <c r="J135" s="38"/>
      <c r="K135" s="38"/>
      <c r="L135" s="41"/>
      <c r="M135" s="191"/>
      <c r="N135" s="192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148</v>
      </c>
      <c r="AU135" s="19" t="s">
        <v>80</v>
      </c>
    </row>
    <row r="136" spans="1:65" s="2" customFormat="1" ht="37.799999999999997" customHeight="1" x14ac:dyDescent="0.2">
      <c r="A136" s="36"/>
      <c r="B136" s="37"/>
      <c r="C136" s="227" t="s">
        <v>72</v>
      </c>
      <c r="D136" s="227" t="s">
        <v>302</v>
      </c>
      <c r="E136" s="228" t="s">
        <v>1600</v>
      </c>
      <c r="F136" s="229" t="s">
        <v>1601</v>
      </c>
      <c r="G136" s="230" t="s">
        <v>757</v>
      </c>
      <c r="H136" s="231">
        <v>10</v>
      </c>
      <c r="I136" s="232">
        <v>480</v>
      </c>
      <c r="J136" s="233">
        <f>ROUND(I136*H136,2)</f>
        <v>4800</v>
      </c>
      <c r="K136" s="229" t="s">
        <v>19</v>
      </c>
      <c r="L136" s="234"/>
      <c r="M136" s="235" t="s">
        <v>19</v>
      </c>
      <c r="N136" s="236" t="s">
        <v>43</v>
      </c>
      <c r="O136" s="66"/>
      <c r="P136" s="184">
        <f>O136*H136</f>
        <v>0</v>
      </c>
      <c r="Q136" s="184">
        <v>0</v>
      </c>
      <c r="R136" s="184">
        <f>Q136*H136</f>
        <v>0</v>
      </c>
      <c r="S136" s="184">
        <v>0</v>
      </c>
      <c r="T136" s="185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86" t="s">
        <v>222</v>
      </c>
      <c r="AT136" s="186" t="s">
        <v>302</v>
      </c>
      <c r="AU136" s="186" t="s">
        <v>80</v>
      </c>
      <c r="AY136" s="19" t="s">
        <v>138</v>
      </c>
      <c r="BE136" s="187">
        <f>IF(N136="základní",J136,0)</f>
        <v>4800</v>
      </c>
      <c r="BF136" s="187">
        <f>IF(N136="snížená",J136,0)</f>
        <v>0</v>
      </c>
      <c r="BG136" s="187">
        <f>IF(N136="zákl. přenesená",J136,0)</f>
        <v>0</v>
      </c>
      <c r="BH136" s="187">
        <f>IF(N136="sníž. přenesená",J136,0)</f>
        <v>0</v>
      </c>
      <c r="BI136" s="187">
        <f>IF(N136="nulová",J136,0)</f>
        <v>0</v>
      </c>
      <c r="BJ136" s="19" t="s">
        <v>80</v>
      </c>
      <c r="BK136" s="187">
        <f>ROUND(I136*H136,2)</f>
        <v>4800</v>
      </c>
      <c r="BL136" s="19" t="s">
        <v>146</v>
      </c>
      <c r="BM136" s="186" t="s">
        <v>578</v>
      </c>
    </row>
    <row r="137" spans="1:65" s="2" customFormat="1" ht="28.8" x14ac:dyDescent="0.2">
      <c r="A137" s="36"/>
      <c r="B137" s="37"/>
      <c r="C137" s="38"/>
      <c r="D137" s="188" t="s">
        <v>148</v>
      </c>
      <c r="E137" s="38"/>
      <c r="F137" s="189" t="s">
        <v>1601</v>
      </c>
      <c r="G137" s="38"/>
      <c r="H137" s="38"/>
      <c r="I137" s="190"/>
      <c r="J137" s="38"/>
      <c r="K137" s="38"/>
      <c r="L137" s="41"/>
      <c r="M137" s="191"/>
      <c r="N137" s="192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148</v>
      </c>
      <c r="AU137" s="19" t="s">
        <v>80</v>
      </c>
    </row>
    <row r="138" spans="1:65" s="12" customFormat="1" ht="25.95" customHeight="1" x14ac:dyDescent="0.25">
      <c r="B138" s="159"/>
      <c r="C138" s="160"/>
      <c r="D138" s="161" t="s">
        <v>71</v>
      </c>
      <c r="E138" s="162" t="s">
        <v>1602</v>
      </c>
      <c r="F138" s="162" t="s">
        <v>1603</v>
      </c>
      <c r="G138" s="160"/>
      <c r="H138" s="160"/>
      <c r="I138" s="163"/>
      <c r="J138" s="164">
        <f>BK138</f>
        <v>26120</v>
      </c>
      <c r="K138" s="160"/>
      <c r="L138" s="165"/>
      <c r="M138" s="166"/>
      <c r="N138" s="167"/>
      <c r="O138" s="167"/>
      <c r="P138" s="168">
        <f>SUM(P139:P144)</f>
        <v>0</v>
      </c>
      <c r="Q138" s="167"/>
      <c r="R138" s="168">
        <f>SUM(R139:R144)</f>
        <v>0</v>
      </c>
      <c r="S138" s="167"/>
      <c r="T138" s="169">
        <f>SUM(T139:T144)</f>
        <v>0</v>
      </c>
      <c r="AR138" s="170" t="s">
        <v>80</v>
      </c>
      <c r="AT138" s="171" t="s">
        <v>71</v>
      </c>
      <c r="AU138" s="171" t="s">
        <v>72</v>
      </c>
      <c r="AY138" s="170" t="s">
        <v>138</v>
      </c>
      <c r="BK138" s="172">
        <f>SUM(BK139:BK144)</f>
        <v>26120</v>
      </c>
    </row>
    <row r="139" spans="1:65" s="2" customFormat="1" ht="16.5" customHeight="1" x14ac:dyDescent="0.2">
      <c r="A139" s="36"/>
      <c r="B139" s="37"/>
      <c r="C139" s="227" t="s">
        <v>72</v>
      </c>
      <c r="D139" s="227" t="s">
        <v>302</v>
      </c>
      <c r="E139" s="228" t="s">
        <v>1604</v>
      </c>
      <c r="F139" s="229" t="s">
        <v>1605</v>
      </c>
      <c r="G139" s="230" t="s">
        <v>144</v>
      </c>
      <c r="H139" s="231">
        <v>2</v>
      </c>
      <c r="I139" s="232">
        <v>9750</v>
      </c>
      <c r="J139" s="233">
        <f>ROUND(I139*H139,2)</f>
        <v>19500</v>
      </c>
      <c r="K139" s="229" t="s">
        <v>19</v>
      </c>
      <c r="L139" s="234"/>
      <c r="M139" s="235" t="s">
        <v>19</v>
      </c>
      <c r="N139" s="236" t="s">
        <v>43</v>
      </c>
      <c r="O139" s="66"/>
      <c r="P139" s="184">
        <f>O139*H139</f>
        <v>0</v>
      </c>
      <c r="Q139" s="184">
        <v>0</v>
      </c>
      <c r="R139" s="184">
        <f>Q139*H139</f>
        <v>0</v>
      </c>
      <c r="S139" s="184">
        <v>0</v>
      </c>
      <c r="T139" s="185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86" t="s">
        <v>222</v>
      </c>
      <c r="AT139" s="186" t="s">
        <v>302</v>
      </c>
      <c r="AU139" s="186" t="s">
        <v>80</v>
      </c>
      <c r="AY139" s="19" t="s">
        <v>138</v>
      </c>
      <c r="BE139" s="187">
        <f>IF(N139="základní",J139,0)</f>
        <v>19500</v>
      </c>
      <c r="BF139" s="187">
        <f>IF(N139="snížená",J139,0)</f>
        <v>0</v>
      </c>
      <c r="BG139" s="187">
        <f>IF(N139="zákl. přenesená",J139,0)</f>
        <v>0</v>
      </c>
      <c r="BH139" s="187">
        <f>IF(N139="sníž. přenesená",J139,0)</f>
        <v>0</v>
      </c>
      <c r="BI139" s="187">
        <f>IF(N139="nulová",J139,0)</f>
        <v>0</v>
      </c>
      <c r="BJ139" s="19" t="s">
        <v>80</v>
      </c>
      <c r="BK139" s="187">
        <f>ROUND(I139*H139,2)</f>
        <v>19500</v>
      </c>
      <c r="BL139" s="19" t="s">
        <v>146</v>
      </c>
      <c r="BM139" s="186" t="s">
        <v>584</v>
      </c>
    </row>
    <row r="140" spans="1:65" s="2" customFormat="1" x14ac:dyDescent="0.2">
      <c r="A140" s="36"/>
      <c r="B140" s="37"/>
      <c r="C140" s="38"/>
      <c r="D140" s="188" t="s">
        <v>148</v>
      </c>
      <c r="E140" s="38"/>
      <c r="F140" s="189" t="s">
        <v>1605</v>
      </c>
      <c r="G140" s="38"/>
      <c r="H140" s="38"/>
      <c r="I140" s="190"/>
      <c r="J140" s="38"/>
      <c r="K140" s="38"/>
      <c r="L140" s="41"/>
      <c r="M140" s="191"/>
      <c r="N140" s="192"/>
      <c r="O140" s="66"/>
      <c r="P140" s="66"/>
      <c r="Q140" s="66"/>
      <c r="R140" s="66"/>
      <c r="S140" s="66"/>
      <c r="T140" s="67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9" t="s">
        <v>148</v>
      </c>
      <c r="AU140" s="19" t="s">
        <v>80</v>
      </c>
    </row>
    <row r="141" spans="1:65" s="2" customFormat="1" ht="37.799999999999997" customHeight="1" x14ac:dyDescent="0.2">
      <c r="A141" s="36"/>
      <c r="B141" s="37"/>
      <c r="C141" s="227" t="s">
        <v>72</v>
      </c>
      <c r="D141" s="227" t="s">
        <v>302</v>
      </c>
      <c r="E141" s="228" t="s">
        <v>1606</v>
      </c>
      <c r="F141" s="229" t="s">
        <v>1607</v>
      </c>
      <c r="G141" s="230" t="s">
        <v>757</v>
      </c>
      <c r="H141" s="231">
        <v>7</v>
      </c>
      <c r="I141" s="232">
        <v>560</v>
      </c>
      <c r="J141" s="233">
        <f>ROUND(I141*H141,2)</f>
        <v>3920</v>
      </c>
      <c r="K141" s="229" t="s">
        <v>19</v>
      </c>
      <c r="L141" s="234"/>
      <c r="M141" s="235" t="s">
        <v>19</v>
      </c>
      <c r="N141" s="236" t="s">
        <v>43</v>
      </c>
      <c r="O141" s="66"/>
      <c r="P141" s="184">
        <f>O141*H141</f>
        <v>0</v>
      </c>
      <c r="Q141" s="184">
        <v>0</v>
      </c>
      <c r="R141" s="184">
        <f>Q141*H141</f>
        <v>0</v>
      </c>
      <c r="S141" s="184">
        <v>0</v>
      </c>
      <c r="T141" s="185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86" t="s">
        <v>222</v>
      </c>
      <c r="AT141" s="186" t="s">
        <v>302</v>
      </c>
      <c r="AU141" s="186" t="s">
        <v>80</v>
      </c>
      <c r="AY141" s="19" t="s">
        <v>138</v>
      </c>
      <c r="BE141" s="187">
        <f>IF(N141="základní",J141,0)</f>
        <v>3920</v>
      </c>
      <c r="BF141" s="187">
        <f>IF(N141="snížená",J141,0)</f>
        <v>0</v>
      </c>
      <c r="BG141" s="187">
        <f>IF(N141="zákl. přenesená",J141,0)</f>
        <v>0</v>
      </c>
      <c r="BH141" s="187">
        <f>IF(N141="sníž. přenesená",J141,0)</f>
        <v>0</v>
      </c>
      <c r="BI141" s="187">
        <f>IF(N141="nulová",J141,0)</f>
        <v>0</v>
      </c>
      <c r="BJ141" s="19" t="s">
        <v>80</v>
      </c>
      <c r="BK141" s="187">
        <f>ROUND(I141*H141,2)</f>
        <v>3920</v>
      </c>
      <c r="BL141" s="19" t="s">
        <v>146</v>
      </c>
      <c r="BM141" s="186" t="s">
        <v>594</v>
      </c>
    </row>
    <row r="142" spans="1:65" s="2" customFormat="1" ht="28.8" x14ac:dyDescent="0.2">
      <c r="A142" s="36"/>
      <c r="B142" s="37"/>
      <c r="C142" s="38"/>
      <c r="D142" s="188" t="s">
        <v>148</v>
      </c>
      <c r="E142" s="38"/>
      <c r="F142" s="189" t="s">
        <v>1607</v>
      </c>
      <c r="G142" s="38"/>
      <c r="H142" s="38"/>
      <c r="I142" s="190"/>
      <c r="J142" s="38"/>
      <c r="K142" s="38"/>
      <c r="L142" s="41"/>
      <c r="M142" s="191"/>
      <c r="N142" s="192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9" t="s">
        <v>148</v>
      </c>
      <c r="AU142" s="19" t="s">
        <v>80</v>
      </c>
    </row>
    <row r="143" spans="1:65" s="2" customFormat="1" ht="24.15" customHeight="1" x14ac:dyDescent="0.2">
      <c r="A143" s="36"/>
      <c r="B143" s="37"/>
      <c r="C143" s="227" t="s">
        <v>72</v>
      </c>
      <c r="D143" s="227" t="s">
        <v>302</v>
      </c>
      <c r="E143" s="228" t="s">
        <v>1608</v>
      </c>
      <c r="F143" s="229" t="s">
        <v>1609</v>
      </c>
      <c r="G143" s="230" t="s">
        <v>757</v>
      </c>
      <c r="H143" s="231">
        <v>3</v>
      </c>
      <c r="I143" s="232">
        <v>900</v>
      </c>
      <c r="J143" s="233">
        <f>ROUND(I143*H143,2)</f>
        <v>2700</v>
      </c>
      <c r="K143" s="229" t="s">
        <v>19</v>
      </c>
      <c r="L143" s="234"/>
      <c r="M143" s="235" t="s">
        <v>19</v>
      </c>
      <c r="N143" s="236" t="s">
        <v>43</v>
      </c>
      <c r="O143" s="66"/>
      <c r="P143" s="184">
        <f>O143*H143</f>
        <v>0</v>
      </c>
      <c r="Q143" s="184">
        <v>0</v>
      </c>
      <c r="R143" s="184">
        <f>Q143*H143</f>
        <v>0</v>
      </c>
      <c r="S143" s="184">
        <v>0</v>
      </c>
      <c r="T143" s="185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86" t="s">
        <v>222</v>
      </c>
      <c r="AT143" s="186" t="s">
        <v>302</v>
      </c>
      <c r="AU143" s="186" t="s">
        <v>80</v>
      </c>
      <c r="AY143" s="19" t="s">
        <v>138</v>
      </c>
      <c r="BE143" s="187">
        <f>IF(N143="základní",J143,0)</f>
        <v>2700</v>
      </c>
      <c r="BF143" s="187">
        <f>IF(N143="snížená",J143,0)</f>
        <v>0</v>
      </c>
      <c r="BG143" s="187">
        <f>IF(N143="zákl. přenesená",J143,0)</f>
        <v>0</v>
      </c>
      <c r="BH143" s="187">
        <f>IF(N143="sníž. přenesená",J143,0)</f>
        <v>0</v>
      </c>
      <c r="BI143" s="187">
        <f>IF(N143="nulová",J143,0)</f>
        <v>0</v>
      </c>
      <c r="BJ143" s="19" t="s">
        <v>80</v>
      </c>
      <c r="BK143" s="187">
        <f>ROUND(I143*H143,2)</f>
        <v>2700</v>
      </c>
      <c r="BL143" s="19" t="s">
        <v>146</v>
      </c>
      <c r="BM143" s="186" t="s">
        <v>604</v>
      </c>
    </row>
    <row r="144" spans="1:65" s="2" customFormat="1" ht="19.2" x14ac:dyDescent="0.2">
      <c r="A144" s="36"/>
      <c r="B144" s="37"/>
      <c r="C144" s="38"/>
      <c r="D144" s="188" t="s">
        <v>148</v>
      </c>
      <c r="E144" s="38"/>
      <c r="F144" s="189" t="s">
        <v>1609</v>
      </c>
      <c r="G144" s="38"/>
      <c r="H144" s="38"/>
      <c r="I144" s="190"/>
      <c r="J144" s="38"/>
      <c r="K144" s="38"/>
      <c r="L144" s="41"/>
      <c r="M144" s="191"/>
      <c r="N144" s="192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148</v>
      </c>
      <c r="AU144" s="19" t="s">
        <v>80</v>
      </c>
    </row>
    <row r="145" spans="1:65" s="12" customFormat="1" ht="25.95" customHeight="1" x14ac:dyDescent="0.25">
      <c r="B145" s="159"/>
      <c r="C145" s="160"/>
      <c r="D145" s="161" t="s">
        <v>71</v>
      </c>
      <c r="E145" s="162" t="s">
        <v>1610</v>
      </c>
      <c r="F145" s="162" t="s">
        <v>1611</v>
      </c>
      <c r="G145" s="160"/>
      <c r="H145" s="160"/>
      <c r="I145" s="163"/>
      <c r="J145" s="164">
        <f>BK145</f>
        <v>217300</v>
      </c>
      <c r="K145" s="160"/>
      <c r="L145" s="165"/>
      <c r="M145" s="166"/>
      <c r="N145" s="167"/>
      <c r="O145" s="167"/>
      <c r="P145" s="168">
        <f>SUM(P146:P153)</f>
        <v>0</v>
      </c>
      <c r="Q145" s="167"/>
      <c r="R145" s="168">
        <f>SUM(R146:R153)</f>
        <v>0</v>
      </c>
      <c r="S145" s="167"/>
      <c r="T145" s="169">
        <f>SUM(T146:T153)</f>
        <v>0</v>
      </c>
      <c r="AR145" s="170" t="s">
        <v>80</v>
      </c>
      <c r="AT145" s="171" t="s">
        <v>71</v>
      </c>
      <c r="AU145" s="171" t="s">
        <v>72</v>
      </c>
      <c r="AY145" s="170" t="s">
        <v>138</v>
      </c>
      <c r="BK145" s="172">
        <f>SUM(BK146:BK153)</f>
        <v>217300</v>
      </c>
    </row>
    <row r="146" spans="1:65" s="2" customFormat="1" ht="16.5" customHeight="1" x14ac:dyDescent="0.2">
      <c r="A146" s="36"/>
      <c r="B146" s="37"/>
      <c r="C146" s="175" t="s">
        <v>72</v>
      </c>
      <c r="D146" s="175" t="s">
        <v>141</v>
      </c>
      <c r="E146" s="176" t="s">
        <v>1612</v>
      </c>
      <c r="F146" s="177" t="s">
        <v>1613</v>
      </c>
      <c r="G146" s="178" t="s">
        <v>1513</v>
      </c>
      <c r="H146" s="179">
        <v>200</v>
      </c>
      <c r="I146" s="180">
        <v>750</v>
      </c>
      <c r="J146" s="181">
        <f>ROUND(I146*H146,2)</f>
        <v>150000</v>
      </c>
      <c r="K146" s="177" t="s">
        <v>19</v>
      </c>
      <c r="L146" s="41"/>
      <c r="M146" s="182" t="s">
        <v>19</v>
      </c>
      <c r="N146" s="183" t="s">
        <v>43</v>
      </c>
      <c r="O146" s="66"/>
      <c r="P146" s="184">
        <f>O146*H146</f>
        <v>0</v>
      </c>
      <c r="Q146" s="184">
        <v>0</v>
      </c>
      <c r="R146" s="184">
        <f>Q146*H146</f>
        <v>0</v>
      </c>
      <c r="S146" s="184">
        <v>0</v>
      </c>
      <c r="T146" s="185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86" t="s">
        <v>146</v>
      </c>
      <c r="AT146" s="186" t="s">
        <v>141</v>
      </c>
      <c r="AU146" s="186" t="s">
        <v>80</v>
      </c>
      <c r="AY146" s="19" t="s">
        <v>138</v>
      </c>
      <c r="BE146" s="187">
        <f>IF(N146="základní",J146,0)</f>
        <v>150000</v>
      </c>
      <c r="BF146" s="187">
        <f>IF(N146="snížená",J146,0)</f>
        <v>0</v>
      </c>
      <c r="BG146" s="187">
        <f>IF(N146="zákl. přenesená",J146,0)</f>
        <v>0</v>
      </c>
      <c r="BH146" s="187">
        <f>IF(N146="sníž. přenesená",J146,0)</f>
        <v>0</v>
      </c>
      <c r="BI146" s="187">
        <f>IF(N146="nulová",J146,0)</f>
        <v>0</v>
      </c>
      <c r="BJ146" s="19" t="s">
        <v>80</v>
      </c>
      <c r="BK146" s="187">
        <f>ROUND(I146*H146,2)</f>
        <v>150000</v>
      </c>
      <c r="BL146" s="19" t="s">
        <v>146</v>
      </c>
      <c r="BM146" s="186" t="s">
        <v>623</v>
      </c>
    </row>
    <row r="147" spans="1:65" s="2" customFormat="1" x14ac:dyDescent="0.2">
      <c r="A147" s="36"/>
      <c r="B147" s="37"/>
      <c r="C147" s="38"/>
      <c r="D147" s="188" t="s">
        <v>148</v>
      </c>
      <c r="E147" s="38"/>
      <c r="F147" s="189" t="s">
        <v>1613</v>
      </c>
      <c r="G147" s="38"/>
      <c r="H147" s="38"/>
      <c r="I147" s="190"/>
      <c r="J147" s="38"/>
      <c r="K147" s="38"/>
      <c r="L147" s="41"/>
      <c r="M147" s="191"/>
      <c r="N147" s="192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148</v>
      </c>
      <c r="AU147" s="19" t="s">
        <v>80</v>
      </c>
    </row>
    <row r="148" spans="1:65" s="2" customFormat="1" ht="21.75" customHeight="1" x14ac:dyDescent="0.2">
      <c r="A148" s="36"/>
      <c r="B148" s="37"/>
      <c r="C148" s="175" t="s">
        <v>72</v>
      </c>
      <c r="D148" s="175" t="s">
        <v>141</v>
      </c>
      <c r="E148" s="176" t="s">
        <v>1614</v>
      </c>
      <c r="F148" s="177" t="s">
        <v>1615</v>
      </c>
      <c r="G148" s="178" t="s">
        <v>1513</v>
      </c>
      <c r="H148" s="179">
        <v>8</v>
      </c>
      <c r="I148" s="180">
        <v>950</v>
      </c>
      <c r="J148" s="181">
        <f>ROUND(I148*H148,2)</f>
        <v>7600</v>
      </c>
      <c r="K148" s="177" t="s">
        <v>19</v>
      </c>
      <c r="L148" s="41"/>
      <c r="M148" s="182" t="s">
        <v>19</v>
      </c>
      <c r="N148" s="183" t="s">
        <v>43</v>
      </c>
      <c r="O148" s="66"/>
      <c r="P148" s="184">
        <f>O148*H148</f>
        <v>0</v>
      </c>
      <c r="Q148" s="184">
        <v>0</v>
      </c>
      <c r="R148" s="184">
        <f>Q148*H148</f>
        <v>0</v>
      </c>
      <c r="S148" s="184">
        <v>0</v>
      </c>
      <c r="T148" s="185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86" t="s">
        <v>146</v>
      </c>
      <c r="AT148" s="186" t="s">
        <v>141</v>
      </c>
      <c r="AU148" s="186" t="s">
        <v>80</v>
      </c>
      <c r="AY148" s="19" t="s">
        <v>138</v>
      </c>
      <c r="BE148" s="187">
        <f>IF(N148="základní",J148,0)</f>
        <v>7600</v>
      </c>
      <c r="BF148" s="187">
        <f>IF(N148="snížená",J148,0)</f>
        <v>0</v>
      </c>
      <c r="BG148" s="187">
        <f>IF(N148="zákl. přenesená",J148,0)</f>
        <v>0</v>
      </c>
      <c r="BH148" s="187">
        <f>IF(N148="sníž. přenesená",J148,0)</f>
        <v>0</v>
      </c>
      <c r="BI148" s="187">
        <f>IF(N148="nulová",J148,0)</f>
        <v>0</v>
      </c>
      <c r="BJ148" s="19" t="s">
        <v>80</v>
      </c>
      <c r="BK148" s="187">
        <f>ROUND(I148*H148,2)</f>
        <v>7600</v>
      </c>
      <c r="BL148" s="19" t="s">
        <v>146</v>
      </c>
      <c r="BM148" s="186" t="s">
        <v>631</v>
      </c>
    </row>
    <row r="149" spans="1:65" s="2" customFormat="1" x14ac:dyDescent="0.2">
      <c r="A149" s="36"/>
      <c r="B149" s="37"/>
      <c r="C149" s="38"/>
      <c r="D149" s="188" t="s">
        <v>148</v>
      </c>
      <c r="E149" s="38"/>
      <c r="F149" s="189" t="s">
        <v>1615</v>
      </c>
      <c r="G149" s="38"/>
      <c r="H149" s="38"/>
      <c r="I149" s="190"/>
      <c r="J149" s="38"/>
      <c r="K149" s="38"/>
      <c r="L149" s="41"/>
      <c r="M149" s="191"/>
      <c r="N149" s="192"/>
      <c r="O149" s="66"/>
      <c r="P149" s="66"/>
      <c r="Q149" s="66"/>
      <c r="R149" s="66"/>
      <c r="S149" s="66"/>
      <c r="T149" s="67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9" t="s">
        <v>148</v>
      </c>
      <c r="AU149" s="19" t="s">
        <v>80</v>
      </c>
    </row>
    <row r="150" spans="1:65" s="2" customFormat="1" ht="16.5" customHeight="1" x14ac:dyDescent="0.2">
      <c r="A150" s="36"/>
      <c r="B150" s="37"/>
      <c r="C150" s="175" t="s">
        <v>72</v>
      </c>
      <c r="D150" s="175" t="s">
        <v>141</v>
      </c>
      <c r="E150" s="176" t="s">
        <v>1616</v>
      </c>
      <c r="F150" s="177" t="s">
        <v>1617</v>
      </c>
      <c r="G150" s="178" t="s">
        <v>1513</v>
      </c>
      <c r="H150" s="179">
        <v>6</v>
      </c>
      <c r="I150" s="180">
        <v>3350</v>
      </c>
      <c r="J150" s="181">
        <f>ROUND(I150*H150,2)</f>
        <v>20100</v>
      </c>
      <c r="K150" s="177" t="s">
        <v>19</v>
      </c>
      <c r="L150" s="41"/>
      <c r="M150" s="182" t="s">
        <v>19</v>
      </c>
      <c r="N150" s="183" t="s">
        <v>43</v>
      </c>
      <c r="O150" s="66"/>
      <c r="P150" s="184">
        <f>O150*H150</f>
        <v>0</v>
      </c>
      <c r="Q150" s="184">
        <v>0</v>
      </c>
      <c r="R150" s="184">
        <f>Q150*H150</f>
        <v>0</v>
      </c>
      <c r="S150" s="184">
        <v>0</v>
      </c>
      <c r="T150" s="185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6" t="s">
        <v>146</v>
      </c>
      <c r="AT150" s="186" t="s">
        <v>141</v>
      </c>
      <c r="AU150" s="186" t="s">
        <v>80</v>
      </c>
      <c r="AY150" s="19" t="s">
        <v>138</v>
      </c>
      <c r="BE150" s="187">
        <f>IF(N150="základní",J150,0)</f>
        <v>20100</v>
      </c>
      <c r="BF150" s="187">
        <f>IF(N150="snížená",J150,0)</f>
        <v>0</v>
      </c>
      <c r="BG150" s="187">
        <f>IF(N150="zákl. přenesená",J150,0)</f>
        <v>0</v>
      </c>
      <c r="BH150" s="187">
        <f>IF(N150="sníž. přenesená",J150,0)</f>
        <v>0</v>
      </c>
      <c r="BI150" s="187">
        <f>IF(N150="nulová",J150,0)</f>
        <v>0</v>
      </c>
      <c r="BJ150" s="19" t="s">
        <v>80</v>
      </c>
      <c r="BK150" s="187">
        <f>ROUND(I150*H150,2)</f>
        <v>20100</v>
      </c>
      <c r="BL150" s="19" t="s">
        <v>146</v>
      </c>
      <c r="BM150" s="186" t="s">
        <v>649</v>
      </c>
    </row>
    <row r="151" spans="1:65" s="2" customFormat="1" x14ac:dyDescent="0.2">
      <c r="A151" s="36"/>
      <c r="B151" s="37"/>
      <c r="C151" s="38"/>
      <c r="D151" s="188" t="s">
        <v>148</v>
      </c>
      <c r="E151" s="38"/>
      <c r="F151" s="189" t="s">
        <v>1617</v>
      </c>
      <c r="G151" s="38"/>
      <c r="H151" s="38"/>
      <c r="I151" s="190"/>
      <c r="J151" s="38"/>
      <c r="K151" s="38"/>
      <c r="L151" s="41"/>
      <c r="M151" s="191"/>
      <c r="N151" s="192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148</v>
      </c>
      <c r="AU151" s="19" t="s">
        <v>80</v>
      </c>
    </row>
    <row r="152" spans="1:65" s="2" customFormat="1" ht="16.5" customHeight="1" x14ac:dyDescent="0.2">
      <c r="A152" s="36"/>
      <c r="B152" s="37"/>
      <c r="C152" s="175" t="s">
        <v>72</v>
      </c>
      <c r="D152" s="175" t="s">
        <v>141</v>
      </c>
      <c r="E152" s="176" t="s">
        <v>1618</v>
      </c>
      <c r="F152" s="177" t="s">
        <v>1619</v>
      </c>
      <c r="G152" s="178" t="s">
        <v>1620</v>
      </c>
      <c r="H152" s="179">
        <v>1200</v>
      </c>
      <c r="I152" s="180">
        <v>33</v>
      </c>
      <c r="J152" s="181">
        <f>ROUND(I152*H152,2)</f>
        <v>39600</v>
      </c>
      <c r="K152" s="177" t="s">
        <v>19</v>
      </c>
      <c r="L152" s="41"/>
      <c r="M152" s="182" t="s">
        <v>19</v>
      </c>
      <c r="N152" s="183" t="s">
        <v>43</v>
      </c>
      <c r="O152" s="66"/>
      <c r="P152" s="184">
        <f>O152*H152</f>
        <v>0</v>
      </c>
      <c r="Q152" s="184">
        <v>0</v>
      </c>
      <c r="R152" s="184">
        <f>Q152*H152</f>
        <v>0</v>
      </c>
      <c r="S152" s="184">
        <v>0</v>
      </c>
      <c r="T152" s="185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86" t="s">
        <v>146</v>
      </c>
      <c r="AT152" s="186" t="s">
        <v>141</v>
      </c>
      <c r="AU152" s="186" t="s">
        <v>80</v>
      </c>
      <c r="AY152" s="19" t="s">
        <v>138</v>
      </c>
      <c r="BE152" s="187">
        <f>IF(N152="základní",J152,0)</f>
        <v>39600</v>
      </c>
      <c r="BF152" s="187">
        <f>IF(N152="snížená",J152,0)</f>
        <v>0</v>
      </c>
      <c r="BG152" s="187">
        <f>IF(N152="zákl. přenesená",J152,0)</f>
        <v>0</v>
      </c>
      <c r="BH152" s="187">
        <f>IF(N152="sníž. přenesená",J152,0)</f>
        <v>0</v>
      </c>
      <c r="BI152" s="187">
        <f>IF(N152="nulová",J152,0)</f>
        <v>0</v>
      </c>
      <c r="BJ152" s="19" t="s">
        <v>80</v>
      </c>
      <c r="BK152" s="187">
        <f>ROUND(I152*H152,2)</f>
        <v>39600</v>
      </c>
      <c r="BL152" s="19" t="s">
        <v>146</v>
      </c>
      <c r="BM152" s="186" t="s">
        <v>657</v>
      </c>
    </row>
    <row r="153" spans="1:65" s="2" customFormat="1" x14ac:dyDescent="0.2">
      <c r="A153" s="36"/>
      <c r="B153" s="37"/>
      <c r="C153" s="38"/>
      <c r="D153" s="188" t="s">
        <v>148</v>
      </c>
      <c r="E153" s="38"/>
      <c r="F153" s="189" t="s">
        <v>1619</v>
      </c>
      <c r="G153" s="38"/>
      <c r="H153" s="38"/>
      <c r="I153" s="190"/>
      <c r="J153" s="38"/>
      <c r="K153" s="38"/>
      <c r="L153" s="41"/>
      <c r="M153" s="240"/>
      <c r="N153" s="241"/>
      <c r="O153" s="242"/>
      <c r="P153" s="242"/>
      <c r="Q153" s="242"/>
      <c r="R153" s="242"/>
      <c r="S153" s="242"/>
      <c r="T153" s="243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148</v>
      </c>
      <c r="AU153" s="19" t="s">
        <v>80</v>
      </c>
    </row>
    <row r="154" spans="1:65" s="2" customFormat="1" ht="6.9" customHeight="1" x14ac:dyDescent="0.2">
      <c r="A154" s="36"/>
      <c r="B154" s="49"/>
      <c r="C154" s="50"/>
      <c r="D154" s="50"/>
      <c r="E154" s="50"/>
      <c r="F154" s="50"/>
      <c r="G154" s="50"/>
      <c r="H154" s="50"/>
      <c r="I154" s="50"/>
      <c r="J154" s="50"/>
      <c r="K154" s="50"/>
      <c r="L154" s="41"/>
      <c r="M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</row>
  </sheetData>
  <sheetProtection algorithmName="SHA-512" hashValue="XL7NMthJuIeayxfHmo3Ko7mr0Tm2YzwGQFseCII0N6n5oqgWVGI+0/GSnBPnZ62YPQvBPWqcVY74E2fNTzHBjw==" saltValue="T8ltd6WsqJ2zyI30A05Zq7vU08hx6wdFOT3LKCa6MCh8K2gdvH6V3jKQqXk9xtvhUoeSoNulECJTTH/xH/mh5g==" spinCount="100000" sheet="1" objects="1" scenarios="1" formatColumns="0" formatRows="0" autoFilter="0"/>
  <autoFilter ref="C83:K153" xr:uid="{00000000-0009-0000-0000-000004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430"/>
  <sheetViews>
    <sheetView showGridLines="0" topLeftCell="A67" workbookViewId="0">
      <selection activeCell="I428" sqref="I428"/>
    </sheetView>
  </sheetViews>
  <sheetFormatPr defaultRowHeight="10.199999999999999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 x14ac:dyDescent="0.2"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AT2" s="19" t="s">
        <v>94</v>
      </c>
    </row>
    <row r="3" spans="1:46" s="1" customFormat="1" ht="6.9" customHeight="1" x14ac:dyDescent="0.2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82</v>
      </c>
    </row>
    <row r="4" spans="1:46" s="1" customFormat="1" ht="24.9" customHeight="1" x14ac:dyDescent="0.2">
      <c r="B4" s="22"/>
      <c r="D4" s="105" t="s">
        <v>98</v>
      </c>
      <c r="L4" s="22"/>
      <c r="M4" s="106" t="s">
        <v>10</v>
      </c>
      <c r="AT4" s="19" t="s">
        <v>4</v>
      </c>
    </row>
    <row r="5" spans="1:46" s="1" customFormat="1" ht="6.9" customHeight="1" x14ac:dyDescent="0.2">
      <c r="B5" s="22"/>
      <c r="L5" s="22"/>
    </row>
    <row r="6" spans="1:46" s="1" customFormat="1" ht="12" customHeight="1" x14ac:dyDescent="0.2">
      <c r="B6" s="22"/>
      <c r="D6" s="107" t="s">
        <v>16</v>
      </c>
      <c r="L6" s="22"/>
    </row>
    <row r="7" spans="1:46" s="1" customFormat="1" ht="26.25" customHeight="1" x14ac:dyDescent="0.2">
      <c r="B7" s="22"/>
      <c r="E7" s="375" t="str">
        <f>'Rekapitulace stavby'!K6</f>
        <v>Stavební úpravy vnitřních prostor Polikliniky Vinohradská, č. p. 1513/176</v>
      </c>
      <c r="F7" s="376"/>
      <c r="G7" s="376"/>
      <c r="H7" s="376"/>
      <c r="L7" s="22"/>
    </row>
    <row r="8" spans="1:46" s="2" customFormat="1" ht="12" customHeight="1" x14ac:dyDescent="0.2">
      <c r="A8" s="36"/>
      <c r="B8" s="41"/>
      <c r="C8" s="36"/>
      <c r="D8" s="107" t="s">
        <v>99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 x14ac:dyDescent="0.2">
      <c r="A9" s="36"/>
      <c r="B9" s="41"/>
      <c r="C9" s="36"/>
      <c r="D9" s="36"/>
      <c r="E9" s="377" t="s">
        <v>1621</v>
      </c>
      <c r="F9" s="378"/>
      <c r="G9" s="378"/>
      <c r="H9" s="378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x14ac:dyDescent="0.2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 x14ac:dyDescent="0.2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 x14ac:dyDescent="0.2">
      <c r="A12" s="36"/>
      <c r="B12" s="41"/>
      <c r="C12" s="36"/>
      <c r="D12" s="107" t="s">
        <v>21</v>
      </c>
      <c r="E12" s="36"/>
      <c r="F12" s="109" t="s">
        <v>1622</v>
      </c>
      <c r="G12" s="36"/>
      <c r="H12" s="36"/>
      <c r="I12" s="107" t="s">
        <v>23</v>
      </c>
      <c r="J12" s="110">
        <f>'Rekapitulace stavby'!AN8</f>
        <v>45740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8" customHeight="1" x14ac:dyDescent="0.2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 x14ac:dyDescent="0.2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19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 x14ac:dyDescent="0.2">
      <c r="A15" s="36"/>
      <c r="B15" s="41"/>
      <c r="C15" s="36"/>
      <c r="D15" s="36"/>
      <c r="E15" s="109" t="s">
        <v>1082</v>
      </c>
      <c r="F15" s="36"/>
      <c r="G15" s="36"/>
      <c r="H15" s="36"/>
      <c r="I15" s="107" t="s">
        <v>28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" customHeight="1" x14ac:dyDescent="0.2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 x14ac:dyDescent="0.2">
      <c r="A17" s="36"/>
      <c r="B17" s="41"/>
      <c r="C17" s="36"/>
      <c r="D17" s="107" t="s">
        <v>29</v>
      </c>
      <c r="E17" s="36"/>
      <c r="F17" s="36"/>
      <c r="G17" s="36"/>
      <c r="H17" s="36"/>
      <c r="I17" s="107" t="s">
        <v>25</v>
      </c>
      <c r="J17" s="32" t="str">
        <f>'Rekapitulace stavby'!AN13</f>
        <v>073 95 680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 x14ac:dyDescent="0.2">
      <c r="A18" s="36"/>
      <c r="B18" s="41"/>
      <c r="C18" s="36"/>
      <c r="D18" s="36"/>
      <c r="E18" s="379" t="str">
        <f>'Rekapitulace stavby'!E14</f>
        <v>IWU, s.r.o.</v>
      </c>
      <c r="F18" s="380"/>
      <c r="G18" s="380"/>
      <c r="H18" s="380"/>
      <c r="I18" s="107" t="s">
        <v>28</v>
      </c>
      <c r="J18" s="32" t="str">
        <f>'Rekapitulace stavby'!AN14</f>
        <v>CZ07395680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" customHeight="1" x14ac:dyDescent="0.2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 x14ac:dyDescent="0.2">
      <c r="A20" s="36"/>
      <c r="B20" s="41"/>
      <c r="C20" s="36"/>
      <c r="D20" s="107" t="s">
        <v>30</v>
      </c>
      <c r="E20" s="36"/>
      <c r="F20" s="36"/>
      <c r="G20" s="36"/>
      <c r="H20" s="36"/>
      <c r="I20" s="107" t="s">
        <v>25</v>
      </c>
      <c r="J20" s="109" t="s">
        <v>19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 x14ac:dyDescent="0.2">
      <c r="A21" s="36"/>
      <c r="B21" s="41"/>
      <c r="C21" s="36"/>
      <c r="D21" s="36"/>
      <c r="E21" s="109" t="s">
        <v>1623</v>
      </c>
      <c r="F21" s="36"/>
      <c r="G21" s="36"/>
      <c r="H21" s="36"/>
      <c r="I21" s="107" t="s">
        <v>28</v>
      </c>
      <c r="J21" s="109" t="s">
        <v>19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" customHeight="1" x14ac:dyDescent="0.2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 x14ac:dyDescent="0.2">
      <c r="A23" s="36"/>
      <c r="B23" s="41"/>
      <c r="C23" s="36"/>
      <c r="D23" s="107" t="s">
        <v>34</v>
      </c>
      <c r="E23" s="36"/>
      <c r="F23" s="36"/>
      <c r="G23" s="36"/>
      <c r="H23" s="36"/>
      <c r="I23" s="107" t="s">
        <v>25</v>
      </c>
      <c r="J23" s="109" t="s">
        <v>35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 x14ac:dyDescent="0.2">
      <c r="A24" s="36"/>
      <c r="B24" s="41"/>
      <c r="C24" s="36"/>
      <c r="D24" s="36"/>
      <c r="E24" s="109" t="s">
        <v>1624</v>
      </c>
      <c r="F24" s="36"/>
      <c r="G24" s="36"/>
      <c r="H24" s="36"/>
      <c r="I24" s="107" t="s">
        <v>28</v>
      </c>
      <c r="J24" s="109" t="s">
        <v>19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" customHeight="1" x14ac:dyDescent="0.2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 x14ac:dyDescent="0.2">
      <c r="A26" s="36"/>
      <c r="B26" s="41"/>
      <c r="C26" s="36"/>
      <c r="D26" s="107" t="s">
        <v>36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71.25" customHeight="1" x14ac:dyDescent="0.2">
      <c r="A27" s="111"/>
      <c r="B27" s="112"/>
      <c r="C27" s="111"/>
      <c r="D27" s="111"/>
      <c r="E27" s="381" t="s">
        <v>37</v>
      </c>
      <c r="F27" s="381"/>
      <c r="G27" s="381"/>
      <c r="H27" s="381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" customHeight="1" x14ac:dyDescent="0.2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" customHeight="1" x14ac:dyDescent="0.2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 x14ac:dyDescent="0.2">
      <c r="A30" s="36"/>
      <c r="B30" s="41"/>
      <c r="C30" s="36"/>
      <c r="D30" s="115" t="s">
        <v>38</v>
      </c>
      <c r="E30" s="36"/>
      <c r="F30" s="36"/>
      <c r="G30" s="36"/>
      <c r="H30" s="36"/>
      <c r="I30" s="36"/>
      <c r="J30" s="116">
        <f>ROUND(J88, 2)</f>
        <v>1508622.5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 x14ac:dyDescent="0.2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" customHeight="1" x14ac:dyDescent="0.2">
      <c r="A32" s="36"/>
      <c r="B32" s="41"/>
      <c r="C32" s="36"/>
      <c r="D32" s="36"/>
      <c r="E32" s="36"/>
      <c r="F32" s="117" t="s">
        <v>40</v>
      </c>
      <c r="G32" s="36"/>
      <c r="H32" s="36"/>
      <c r="I32" s="117" t="s">
        <v>39</v>
      </c>
      <c r="J32" s="117" t="s">
        <v>41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" customHeight="1" x14ac:dyDescent="0.2">
      <c r="A33" s="36"/>
      <c r="B33" s="41"/>
      <c r="C33" s="36"/>
      <c r="D33" s="118" t="s">
        <v>42</v>
      </c>
      <c r="E33" s="107" t="s">
        <v>43</v>
      </c>
      <c r="F33" s="119">
        <f>ROUND((SUM(BE88:BE429)),  2)</f>
        <v>1508622.5</v>
      </c>
      <c r="G33" s="36"/>
      <c r="H33" s="36"/>
      <c r="I33" s="120">
        <v>0.21</v>
      </c>
      <c r="J33" s="119">
        <f>ROUND(((SUM(BE88:BE429))*I33),  2)</f>
        <v>316810.73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 x14ac:dyDescent="0.2">
      <c r="A34" s="36"/>
      <c r="B34" s="41"/>
      <c r="C34" s="36"/>
      <c r="D34" s="36"/>
      <c r="E34" s="107" t="s">
        <v>44</v>
      </c>
      <c r="F34" s="119">
        <f>ROUND((SUM(BF88:BF429)),  2)</f>
        <v>0</v>
      </c>
      <c r="G34" s="36"/>
      <c r="H34" s="36"/>
      <c r="I34" s="120">
        <v>0.12</v>
      </c>
      <c r="J34" s="119">
        <f>ROUND(((SUM(BF88:BF429))*I34),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hidden="1" customHeight="1" x14ac:dyDescent="0.2">
      <c r="A35" s="36"/>
      <c r="B35" s="41"/>
      <c r="C35" s="36"/>
      <c r="D35" s="36"/>
      <c r="E35" s="107" t="s">
        <v>45</v>
      </c>
      <c r="F35" s="119">
        <f>ROUND((SUM(BG88:BG429)),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hidden="1" customHeight="1" x14ac:dyDescent="0.2">
      <c r="A36" s="36"/>
      <c r="B36" s="41"/>
      <c r="C36" s="36"/>
      <c r="D36" s="36"/>
      <c r="E36" s="107" t="s">
        <v>46</v>
      </c>
      <c r="F36" s="119">
        <f>ROUND((SUM(BH88:BH429)),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 x14ac:dyDescent="0.2">
      <c r="A37" s="36"/>
      <c r="B37" s="41"/>
      <c r="C37" s="36"/>
      <c r="D37" s="36"/>
      <c r="E37" s="107" t="s">
        <v>47</v>
      </c>
      <c r="F37" s="119">
        <f>ROUND((SUM(BI88:BI429)),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" customHeight="1" x14ac:dyDescent="0.2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 x14ac:dyDescent="0.2">
      <c r="A39" s="36"/>
      <c r="B39" s="41"/>
      <c r="C39" s="121"/>
      <c r="D39" s="122" t="s">
        <v>48</v>
      </c>
      <c r="E39" s="123"/>
      <c r="F39" s="123"/>
      <c r="G39" s="124" t="s">
        <v>49</v>
      </c>
      <c r="H39" s="125" t="s">
        <v>50</v>
      </c>
      <c r="I39" s="123"/>
      <c r="J39" s="126">
        <f>SUM(J30:J37)</f>
        <v>1825433.23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" customHeight="1" x14ac:dyDescent="0.2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" customHeight="1" x14ac:dyDescent="0.2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" customHeight="1" x14ac:dyDescent="0.2">
      <c r="A45" s="36"/>
      <c r="B45" s="37"/>
      <c r="C45" s="25" t="s">
        <v>102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" customHeight="1" x14ac:dyDescent="0.2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 x14ac:dyDescent="0.2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26.25" customHeight="1" x14ac:dyDescent="0.2">
      <c r="A48" s="36"/>
      <c r="B48" s="37"/>
      <c r="C48" s="38"/>
      <c r="D48" s="38"/>
      <c r="E48" s="373" t="str">
        <f>E7</f>
        <v>Stavební úpravy vnitřních prostor Polikliniky Vinohradská, č. p. 1513/176</v>
      </c>
      <c r="F48" s="374"/>
      <c r="G48" s="374"/>
      <c r="H48" s="374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 x14ac:dyDescent="0.2">
      <c r="A49" s="36"/>
      <c r="B49" s="37"/>
      <c r="C49" s="31" t="s">
        <v>99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 x14ac:dyDescent="0.2">
      <c r="A50" s="36"/>
      <c r="B50" s="37"/>
      <c r="C50" s="38"/>
      <c r="D50" s="38"/>
      <c r="E50" s="356" t="str">
        <f>E9</f>
        <v>D.1.4.4 - Elektroinstalace</v>
      </c>
      <c r="F50" s="372"/>
      <c r="G50" s="372"/>
      <c r="H50" s="372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" customHeight="1" x14ac:dyDescent="0.2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 x14ac:dyDescent="0.2">
      <c r="A52" s="36"/>
      <c r="B52" s="37"/>
      <c r="C52" s="31" t="s">
        <v>21</v>
      </c>
      <c r="D52" s="38"/>
      <c r="E52" s="38"/>
      <c r="F52" s="29" t="str">
        <f>F12</f>
        <v>Praha</v>
      </c>
      <c r="G52" s="38"/>
      <c r="H52" s="38"/>
      <c r="I52" s="31" t="s">
        <v>23</v>
      </c>
      <c r="J52" s="61">
        <f>IF(J12="","",J12)</f>
        <v>45740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" customHeight="1" x14ac:dyDescent="0.2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15" customHeight="1" x14ac:dyDescent="0.2">
      <c r="A54" s="36"/>
      <c r="B54" s="37"/>
      <c r="C54" s="31" t="s">
        <v>24</v>
      </c>
      <c r="D54" s="38"/>
      <c r="E54" s="38"/>
      <c r="F54" s="29" t="str">
        <f>E15</f>
        <v xml:space="preserve"> </v>
      </c>
      <c r="G54" s="38"/>
      <c r="H54" s="38"/>
      <c r="I54" s="31" t="s">
        <v>30</v>
      </c>
      <c r="J54" s="34" t="str">
        <f>E21</f>
        <v xml:space="preserve"> Jiří Provazník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15" customHeight="1" x14ac:dyDescent="0.2">
      <c r="A55" s="36"/>
      <c r="B55" s="37"/>
      <c r="C55" s="31" t="s">
        <v>29</v>
      </c>
      <c r="D55" s="38"/>
      <c r="E55" s="38"/>
      <c r="F55" s="29" t="str">
        <f>IF(E18="","",E18)</f>
        <v>IWU, s.r.o.</v>
      </c>
      <c r="G55" s="38"/>
      <c r="H55" s="38"/>
      <c r="I55" s="31" t="s">
        <v>34</v>
      </c>
      <c r="J55" s="34" t="str">
        <f>E24</f>
        <v xml:space="preserve"> Studio A s. r. o.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 x14ac:dyDescent="0.2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 x14ac:dyDescent="0.2">
      <c r="A57" s="36"/>
      <c r="B57" s="37"/>
      <c r="C57" s="132" t="s">
        <v>103</v>
      </c>
      <c r="D57" s="133"/>
      <c r="E57" s="133"/>
      <c r="F57" s="133"/>
      <c r="G57" s="133"/>
      <c r="H57" s="133"/>
      <c r="I57" s="133"/>
      <c r="J57" s="134" t="s">
        <v>104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 x14ac:dyDescent="0.2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8" customHeight="1" x14ac:dyDescent="0.2">
      <c r="A59" s="36"/>
      <c r="B59" s="37"/>
      <c r="C59" s="135" t="s">
        <v>70</v>
      </c>
      <c r="D59" s="38"/>
      <c r="E59" s="38"/>
      <c r="F59" s="38"/>
      <c r="G59" s="38"/>
      <c r="H59" s="38"/>
      <c r="I59" s="38"/>
      <c r="J59" s="79">
        <f>J88</f>
        <v>1508622.5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105</v>
      </c>
    </row>
    <row r="60" spans="1:47" s="9" customFormat="1" ht="24.9" customHeight="1" x14ac:dyDescent="0.2">
      <c r="B60" s="136"/>
      <c r="C60" s="137"/>
      <c r="D60" s="138" t="s">
        <v>113</v>
      </c>
      <c r="E60" s="139"/>
      <c r="F60" s="139"/>
      <c r="G60" s="139"/>
      <c r="H60" s="139"/>
      <c r="I60" s="139"/>
      <c r="J60" s="140">
        <f>J89</f>
        <v>1324094.5</v>
      </c>
      <c r="K60" s="137"/>
      <c r="L60" s="141"/>
    </row>
    <row r="61" spans="1:47" s="10" customFormat="1" ht="19.95" customHeight="1" x14ac:dyDescent="0.2">
      <c r="B61" s="142"/>
      <c r="C61" s="143"/>
      <c r="D61" s="144" t="s">
        <v>1625</v>
      </c>
      <c r="E61" s="145"/>
      <c r="F61" s="145"/>
      <c r="G61" s="145"/>
      <c r="H61" s="145"/>
      <c r="I61" s="145"/>
      <c r="J61" s="146">
        <f>J90</f>
        <v>1141127.5</v>
      </c>
      <c r="K61" s="143"/>
      <c r="L61" s="147"/>
    </row>
    <row r="62" spans="1:47" s="10" customFormat="1" ht="19.95" customHeight="1" x14ac:dyDescent="0.2">
      <c r="B62" s="142"/>
      <c r="C62" s="143"/>
      <c r="D62" s="144" t="s">
        <v>1626</v>
      </c>
      <c r="E62" s="145"/>
      <c r="F62" s="145"/>
      <c r="G62" s="145"/>
      <c r="H62" s="145"/>
      <c r="I62" s="145"/>
      <c r="J62" s="146">
        <f>J297</f>
        <v>182967</v>
      </c>
      <c r="K62" s="143"/>
      <c r="L62" s="147"/>
    </row>
    <row r="63" spans="1:47" s="9" customFormat="1" ht="24.9" customHeight="1" x14ac:dyDescent="0.2">
      <c r="B63" s="136"/>
      <c r="C63" s="137"/>
      <c r="D63" s="138" t="s">
        <v>1263</v>
      </c>
      <c r="E63" s="139"/>
      <c r="F63" s="139"/>
      <c r="G63" s="139"/>
      <c r="H63" s="139"/>
      <c r="I63" s="139"/>
      <c r="J63" s="140">
        <f>J348</f>
        <v>174028</v>
      </c>
      <c r="K63" s="137"/>
      <c r="L63" s="141"/>
    </row>
    <row r="64" spans="1:47" s="10" customFormat="1" ht="19.95" customHeight="1" x14ac:dyDescent="0.2">
      <c r="B64" s="142"/>
      <c r="C64" s="143"/>
      <c r="D64" s="144" t="s">
        <v>1627</v>
      </c>
      <c r="E64" s="145"/>
      <c r="F64" s="145"/>
      <c r="G64" s="145"/>
      <c r="H64" s="145"/>
      <c r="I64" s="145"/>
      <c r="J64" s="146">
        <f>J349</f>
        <v>6090</v>
      </c>
      <c r="K64" s="143"/>
      <c r="L64" s="147"/>
    </row>
    <row r="65" spans="1:31" s="10" customFormat="1" ht="19.95" customHeight="1" x14ac:dyDescent="0.2">
      <c r="B65" s="142"/>
      <c r="C65" s="143"/>
      <c r="D65" s="144" t="s">
        <v>1628</v>
      </c>
      <c r="E65" s="145"/>
      <c r="F65" s="145"/>
      <c r="G65" s="145"/>
      <c r="H65" s="145"/>
      <c r="I65" s="145"/>
      <c r="J65" s="146">
        <f>J355</f>
        <v>7540</v>
      </c>
      <c r="K65" s="143"/>
      <c r="L65" s="147"/>
    </row>
    <row r="66" spans="1:31" s="10" customFormat="1" ht="19.95" customHeight="1" x14ac:dyDescent="0.2">
      <c r="B66" s="142"/>
      <c r="C66" s="143"/>
      <c r="D66" s="144" t="s">
        <v>1629</v>
      </c>
      <c r="E66" s="145"/>
      <c r="F66" s="145"/>
      <c r="G66" s="145"/>
      <c r="H66" s="145"/>
      <c r="I66" s="145"/>
      <c r="J66" s="146">
        <f>J364</f>
        <v>104957</v>
      </c>
      <c r="K66" s="143"/>
      <c r="L66" s="147"/>
    </row>
    <row r="67" spans="1:31" s="10" customFormat="1" ht="19.95" customHeight="1" x14ac:dyDescent="0.2">
      <c r="B67" s="142"/>
      <c r="C67" s="143"/>
      <c r="D67" s="144" t="s">
        <v>1630</v>
      </c>
      <c r="E67" s="145"/>
      <c r="F67" s="145"/>
      <c r="G67" s="145"/>
      <c r="H67" s="145"/>
      <c r="I67" s="145"/>
      <c r="J67" s="146">
        <f>J389</f>
        <v>55441</v>
      </c>
      <c r="K67" s="143"/>
      <c r="L67" s="147"/>
    </row>
    <row r="68" spans="1:31" s="9" customFormat="1" ht="24.9" customHeight="1" x14ac:dyDescent="0.2">
      <c r="B68" s="136"/>
      <c r="C68" s="137"/>
      <c r="D68" s="138" t="s">
        <v>1631</v>
      </c>
      <c r="E68" s="139"/>
      <c r="F68" s="139"/>
      <c r="G68" s="139"/>
      <c r="H68" s="139"/>
      <c r="I68" s="139"/>
      <c r="J68" s="140">
        <f>J426</f>
        <v>10500</v>
      </c>
      <c r="K68" s="137"/>
      <c r="L68" s="141"/>
    </row>
    <row r="69" spans="1:31" s="2" customFormat="1" ht="21.75" customHeight="1" x14ac:dyDescent="0.2">
      <c r="A69" s="36"/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6.9" customHeight="1" x14ac:dyDescent="0.2">
      <c r="A70" s="36"/>
      <c r="B70" s="49"/>
      <c r="C70" s="50"/>
      <c r="D70" s="50"/>
      <c r="E70" s="50"/>
      <c r="F70" s="50"/>
      <c r="G70" s="50"/>
      <c r="H70" s="50"/>
      <c r="I70" s="50"/>
      <c r="J70" s="50"/>
      <c r="K70" s="50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4" spans="1:31" s="2" customFormat="1" ht="6.9" customHeight="1" x14ac:dyDescent="0.2">
      <c r="A74" s="36"/>
      <c r="B74" s="51"/>
      <c r="C74" s="52"/>
      <c r="D74" s="52"/>
      <c r="E74" s="52"/>
      <c r="F74" s="52"/>
      <c r="G74" s="52"/>
      <c r="H74" s="52"/>
      <c r="I74" s="52"/>
      <c r="J74" s="52"/>
      <c r="K74" s="52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24.9" customHeight="1" x14ac:dyDescent="0.2">
      <c r="A75" s="36"/>
      <c r="B75" s="37"/>
      <c r="C75" s="25" t="s">
        <v>123</v>
      </c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" customHeight="1" x14ac:dyDescent="0.2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 x14ac:dyDescent="0.2">
      <c r="A77" s="36"/>
      <c r="B77" s="37"/>
      <c r="C77" s="31" t="s">
        <v>16</v>
      </c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26.25" customHeight="1" x14ac:dyDescent="0.2">
      <c r="A78" s="36"/>
      <c r="B78" s="37"/>
      <c r="C78" s="38"/>
      <c r="D78" s="38"/>
      <c r="E78" s="373" t="str">
        <f>E7</f>
        <v>Stavební úpravy vnitřních prostor Polikliniky Vinohradská, č. p. 1513/176</v>
      </c>
      <c r="F78" s="374"/>
      <c r="G78" s="374"/>
      <c r="H78" s="374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 x14ac:dyDescent="0.2">
      <c r="A79" s="36"/>
      <c r="B79" s="37"/>
      <c r="C79" s="31" t="s">
        <v>99</v>
      </c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6.5" customHeight="1" x14ac:dyDescent="0.2">
      <c r="A80" s="36"/>
      <c r="B80" s="37"/>
      <c r="C80" s="38"/>
      <c r="D80" s="38"/>
      <c r="E80" s="356" t="str">
        <f>E9</f>
        <v>D.1.4.4 - Elektroinstalace</v>
      </c>
      <c r="F80" s="372"/>
      <c r="G80" s="372"/>
      <c r="H80" s="372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6.9" customHeight="1" x14ac:dyDescent="0.2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2" customHeight="1" x14ac:dyDescent="0.2">
      <c r="A82" s="36"/>
      <c r="B82" s="37"/>
      <c r="C82" s="31" t="s">
        <v>21</v>
      </c>
      <c r="D82" s="38"/>
      <c r="E82" s="38"/>
      <c r="F82" s="29" t="str">
        <f>F12</f>
        <v>Praha</v>
      </c>
      <c r="G82" s="38"/>
      <c r="H82" s="38"/>
      <c r="I82" s="31" t="s">
        <v>23</v>
      </c>
      <c r="J82" s="61">
        <f>IF(J12="","",J12)</f>
        <v>45740</v>
      </c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6.9" customHeight="1" x14ac:dyDescent="0.2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5.15" customHeight="1" x14ac:dyDescent="0.2">
      <c r="A84" s="36"/>
      <c r="B84" s="37"/>
      <c r="C84" s="31" t="s">
        <v>24</v>
      </c>
      <c r="D84" s="38"/>
      <c r="E84" s="38"/>
      <c r="F84" s="29" t="str">
        <f>E15</f>
        <v xml:space="preserve"> </v>
      </c>
      <c r="G84" s="38"/>
      <c r="H84" s="38"/>
      <c r="I84" s="31" t="s">
        <v>30</v>
      </c>
      <c r="J84" s="34" t="str">
        <f>E21</f>
        <v xml:space="preserve"> Jiří Provazník</v>
      </c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5.15" customHeight="1" x14ac:dyDescent="0.2">
      <c r="A85" s="36"/>
      <c r="B85" s="37"/>
      <c r="C85" s="31" t="s">
        <v>29</v>
      </c>
      <c r="D85" s="38"/>
      <c r="E85" s="38"/>
      <c r="F85" s="29" t="str">
        <f>IF(E18="","",E18)</f>
        <v>IWU, s.r.o.</v>
      </c>
      <c r="G85" s="38"/>
      <c r="H85" s="38"/>
      <c r="I85" s="31" t="s">
        <v>34</v>
      </c>
      <c r="J85" s="34" t="str">
        <f>E24</f>
        <v xml:space="preserve"> Studio A s. r. o. </v>
      </c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0.35" customHeight="1" x14ac:dyDescent="0.2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11" customFormat="1" ht="29.25" customHeight="1" x14ac:dyDescent="0.2">
      <c r="A87" s="148"/>
      <c r="B87" s="149"/>
      <c r="C87" s="150" t="s">
        <v>124</v>
      </c>
      <c r="D87" s="151" t="s">
        <v>57</v>
      </c>
      <c r="E87" s="151" t="s">
        <v>53</v>
      </c>
      <c r="F87" s="151" t="s">
        <v>54</v>
      </c>
      <c r="G87" s="151" t="s">
        <v>125</v>
      </c>
      <c r="H87" s="151" t="s">
        <v>126</v>
      </c>
      <c r="I87" s="151" t="s">
        <v>127</v>
      </c>
      <c r="J87" s="151" t="s">
        <v>104</v>
      </c>
      <c r="K87" s="152" t="s">
        <v>128</v>
      </c>
      <c r="L87" s="153"/>
      <c r="M87" s="70" t="s">
        <v>19</v>
      </c>
      <c r="N87" s="71" t="s">
        <v>42</v>
      </c>
      <c r="O87" s="71" t="s">
        <v>129</v>
      </c>
      <c r="P87" s="71" t="s">
        <v>130</v>
      </c>
      <c r="Q87" s="71" t="s">
        <v>131</v>
      </c>
      <c r="R87" s="71" t="s">
        <v>132</v>
      </c>
      <c r="S87" s="71" t="s">
        <v>133</v>
      </c>
      <c r="T87" s="72" t="s">
        <v>134</v>
      </c>
      <c r="U87" s="148"/>
      <c r="V87" s="148"/>
      <c r="W87" s="148"/>
      <c r="X87" s="148"/>
      <c r="Y87" s="148"/>
      <c r="Z87" s="148"/>
      <c r="AA87" s="148"/>
      <c r="AB87" s="148"/>
      <c r="AC87" s="148"/>
      <c r="AD87" s="148"/>
      <c r="AE87" s="148"/>
    </row>
    <row r="88" spans="1:65" s="2" customFormat="1" ht="22.8" customHeight="1" x14ac:dyDescent="0.3">
      <c r="A88" s="36"/>
      <c r="B88" s="37"/>
      <c r="C88" s="77" t="s">
        <v>135</v>
      </c>
      <c r="D88" s="38"/>
      <c r="E88" s="38"/>
      <c r="F88" s="38"/>
      <c r="G88" s="38"/>
      <c r="H88" s="38"/>
      <c r="I88" s="38"/>
      <c r="J88" s="154">
        <f>BK88</f>
        <v>1508622.5</v>
      </c>
      <c r="K88" s="38"/>
      <c r="L88" s="41"/>
      <c r="M88" s="73"/>
      <c r="N88" s="155"/>
      <c r="O88" s="74"/>
      <c r="P88" s="156">
        <f>P89+P348+P426</f>
        <v>0</v>
      </c>
      <c r="Q88" s="74"/>
      <c r="R88" s="156">
        <f>R89+R348+R426</f>
        <v>0.38670400000000027</v>
      </c>
      <c r="S88" s="74"/>
      <c r="T88" s="157">
        <f>T89+T348+T426</f>
        <v>5.8053399999999993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71</v>
      </c>
      <c r="AU88" s="19" t="s">
        <v>105</v>
      </c>
      <c r="BK88" s="158">
        <f>BK89+BK348+BK426</f>
        <v>1508622.5</v>
      </c>
    </row>
    <row r="89" spans="1:65" s="12" customFormat="1" ht="25.95" customHeight="1" x14ac:dyDescent="0.25">
      <c r="B89" s="159"/>
      <c r="C89" s="160"/>
      <c r="D89" s="161" t="s">
        <v>71</v>
      </c>
      <c r="E89" s="162" t="s">
        <v>424</v>
      </c>
      <c r="F89" s="162" t="s">
        <v>425</v>
      </c>
      <c r="G89" s="160"/>
      <c r="H89" s="160"/>
      <c r="I89" s="163"/>
      <c r="J89" s="164">
        <f>BK89</f>
        <v>1324094.5</v>
      </c>
      <c r="K89" s="160"/>
      <c r="L89" s="165"/>
      <c r="M89" s="166"/>
      <c r="N89" s="167"/>
      <c r="O89" s="167"/>
      <c r="P89" s="168">
        <f>P90+P297</f>
        <v>0</v>
      </c>
      <c r="Q89" s="167"/>
      <c r="R89" s="168">
        <f>R90+R297</f>
        <v>0.37270400000000026</v>
      </c>
      <c r="S89" s="167"/>
      <c r="T89" s="169">
        <f>T90+T297</f>
        <v>0.14434</v>
      </c>
      <c r="AR89" s="170" t="s">
        <v>82</v>
      </c>
      <c r="AT89" s="171" t="s">
        <v>71</v>
      </c>
      <c r="AU89" s="171" t="s">
        <v>72</v>
      </c>
      <c r="AY89" s="170" t="s">
        <v>138</v>
      </c>
      <c r="BK89" s="172">
        <f>BK90+BK297</f>
        <v>1324094.5</v>
      </c>
    </row>
    <row r="90" spans="1:65" s="12" customFormat="1" ht="22.8" customHeight="1" x14ac:dyDescent="0.25">
      <c r="B90" s="159"/>
      <c r="C90" s="160"/>
      <c r="D90" s="161" t="s">
        <v>71</v>
      </c>
      <c r="E90" s="173" t="s">
        <v>1632</v>
      </c>
      <c r="F90" s="173" t="s">
        <v>1633</v>
      </c>
      <c r="G90" s="160"/>
      <c r="H90" s="160"/>
      <c r="I90" s="163"/>
      <c r="J90" s="174">
        <f>BK90</f>
        <v>1141127.5</v>
      </c>
      <c r="K90" s="160"/>
      <c r="L90" s="165"/>
      <c r="M90" s="166"/>
      <c r="N90" s="167"/>
      <c r="O90" s="167"/>
      <c r="P90" s="168">
        <f>SUM(P91:P296)</f>
        <v>0</v>
      </c>
      <c r="Q90" s="167"/>
      <c r="R90" s="168">
        <f>SUM(R91:R296)</f>
        <v>0.26936400000000021</v>
      </c>
      <c r="S90" s="167"/>
      <c r="T90" s="169">
        <f>SUM(T91:T296)</f>
        <v>0.14434</v>
      </c>
      <c r="AR90" s="170" t="s">
        <v>82</v>
      </c>
      <c r="AT90" s="171" t="s">
        <v>71</v>
      </c>
      <c r="AU90" s="171" t="s">
        <v>80</v>
      </c>
      <c r="AY90" s="170" t="s">
        <v>138</v>
      </c>
      <c r="BK90" s="172">
        <f>SUM(BK91:BK296)</f>
        <v>1141127.5</v>
      </c>
    </row>
    <row r="91" spans="1:65" s="2" customFormat="1" ht="37.799999999999997" customHeight="1" x14ac:dyDescent="0.2">
      <c r="A91" s="36"/>
      <c r="B91" s="37"/>
      <c r="C91" s="175" t="s">
        <v>999</v>
      </c>
      <c r="D91" s="175" t="s">
        <v>141</v>
      </c>
      <c r="E91" s="176" t="s">
        <v>1634</v>
      </c>
      <c r="F91" s="177" t="s">
        <v>1635</v>
      </c>
      <c r="G91" s="178" t="s">
        <v>757</v>
      </c>
      <c r="H91" s="179">
        <v>380</v>
      </c>
      <c r="I91" s="180">
        <v>38</v>
      </c>
      <c r="J91" s="181">
        <f>ROUND(I91*H91,2)</f>
        <v>14440</v>
      </c>
      <c r="K91" s="177" t="s">
        <v>145</v>
      </c>
      <c r="L91" s="41"/>
      <c r="M91" s="182" t="s">
        <v>19</v>
      </c>
      <c r="N91" s="183" t="s">
        <v>43</v>
      </c>
      <c r="O91" s="66"/>
      <c r="P91" s="184">
        <f>O91*H91</f>
        <v>0</v>
      </c>
      <c r="Q91" s="184">
        <v>0</v>
      </c>
      <c r="R91" s="184">
        <f>Q91*H91</f>
        <v>0</v>
      </c>
      <c r="S91" s="184">
        <v>0</v>
      </c>
      <c r="T91" s="185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86" t="s">
        <v>313</v>
      </c>
      <c r="AT91" s="186" t="s">
        <v>141</v>
      </c>
      <c r="AU91" s="186" t="s">
        <v>82</v>
      </c>
      <c r="AY91" s="19" t="s">
        <v>138</v>
      </c>
      <c r="BE91" s="187">
        <f>IF(N91="základní",J91,0)</f>
        <v>14440</v>
      </c>
      <c r="BF91" s="187">
        <f>IF(N91="snížená",J91,0)</f>
        <v>0</v>
      </c>
      <c r="BG91" s="187">
        <f>IF(N91="zákl. přenesená",J91,0)</f>
        <v>0</v>
      </c>
      <c r="BH91" s="187">
        <f>IF(N91="sníž. přenesená",J91,0)</f>
        <v>0</v>
      </c>
      <c r="BI91" s="187">
        <f>IF(N91="nulová",J91,0)</f>
        <v>0</v>
      </c>
      <c r="BJ91" s="19" t="s">
        <v>80</v>
      </c>
      <c r="BK91" s="187">
        <f>ROUND(I91*H91,2)</f>
        <v>14440</v>
      </c>
      <c r="BL91" s="19" t="s">
        <v>313</v>
      </c>
      <c r="BM91" s="186" t="s">
        <v>1636</v>
      </c>
    </row>
    <row r="92" spans="1:65" s="2" customFormat="1" ht="28.8" x14ac:dyDescent="0.2">
      <c r="A92" s="36"/>
      <c r="B92" s="37"/>
      <c r="C92" s="38"/>
      <c r="D92" s="188" t="s">
        <v>148</v>
      </c>
      <c r="E92" s="38"/>
      <c r="F92" s="189" t="s">
        <v>1635</v>
      </c>
      <c r="G92" s="38"/>
      <c r="H92" s="38"/>
      <c r="I92" s="190"/>
      <c r="J92" s="38"/>
      <c r="K92" s="38"/>
      <c r="L92" s="41"/>
      <c r="M92" s="191"/>
      <c r="N92" s="192"/>
      <c r="O92" s="66"/>
      <c r="P92" s="66"/>
      <c r="Q92" s="66"/>
      <c r="R92" s="66"/>
      <c r="S92" s="66"/>
      <c r="T92" s="67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148</v>
      </c>
      <c r="AU92" s="19" t="s">
        <v>82</v>
      </c>
    </row>
    <row r="93" spans="1:65" s="2" customFormat="1" x14ac:dyDescent="0.2">
      <c r="A93" s="36"/>
      <c r="B93" s="37"/>
      <c r="C93" s="38"/>
      <c r="D93" s="193" t="s">
        <v>150</v>
      </c>
      <c r="E93" s="38"/>
      <c r="F93" s="194" t="s">
        <v>1637</v>
      </c>
      <c r="G93" s="38"/>
      <c r="H93" s="38"/>
      <c r="I93" s="190"/>
      <c r="J93" s="38"/>
      <c r="K93" s="38"/>
      <c r="L93" s="41"/>
      <c r="M93" s="191"/>
      <c r="N93" s="192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150</v>
      </c>
      <c r="AU93" s="19" t="s">
        <v>82</v>
      </c>
    </row>
    <row r="94" spans="1:65" s="2" customFormat="1" ht="24.15" customHeight="1" x14ac:dyDescent="0.2">
      <c r="A94" s="36"/>
      <c r="B94" s="37"/>
      <c r="C94" s="227" t="s">
        <v>1007</v>
      </c>
      <c r="D94" s="227" t="s">
        <v>302</v>
      </c>
      <c r="E94" s="228" t="s">
        <v>1638</v>
      </c>
      <c r="F94" s="229" t="s">
        <v>1639</v>
      </c>
      <c r="G94" s="230" t="s">
        <v>757</v>
      </c>
      <c r="H94" s="231">
        <v>399</v>
      </c>
      <c r="I94" s="232">
        <v>14</v>
      </c>
      <c r="J94" s="233">
        <f>ROUND(I94*H94,2)</f>
        <v>5586</v>
      </c>
      <c r="K94" s="229" t="s">
        <v>145</v>
      </c>
      <c r="L94" s="234"/>
      <c r="M94" s="235" t="s">
        <v>19</v>
      </c>
      <c r="N94" s="236" t="s">
        <v>43</v>
      </c>
      <c r="O94" s="66"/>
      <c r="P94" s="184">
        <f>O94*H94</f>
        <v>0</v>
      </c>
      <c r="Q94" s="184">
        <v>9.0000000000000006E-5</v>
      </c>
      <c r="R94" s="184">
        <f>Q94*H94</f>
        <v>3.5910000000000004E-2</v>
      </c>
      <c r="S94" s="184">
        <v>0</v>
      </c>
      <c r="T94" s="185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86" t="s">
        <v>428</v>
      </c>
      <c r="AT94" s="186" t="s">
        <v>302</v>
      </c>
      <c r="AU94" s="186" t="s">
        <v>82</v>
      </c>
      <c r="AY94" s="19" t="s">
        <v>138</v>
      </c>
      <c r="BE94" s="187">
        <f>IF(N94="základní",J94,0)</f>
        <v>5586</v>
      </c>
      <c r="BF94" s="187">
        <f>IF(N94="snížená",J94,0)</f>
        <v>0</v>
      </c>
      <c r="BG94" s="187">
        <f>IF(N94="zákl. přenesená",J94,0)</f>
        <v>0</v>
      </c>
      <c r="BH94" s="187">
        <f>IF(N94="sníž. přenesená",J94,0)</f>
        <v>0</v>
      </c>
      <c r="BI94" s="187">
        <f>IF(N94="nulová",J94,0)</f>
        <v>0</v>
      </c>
      <c r="BJ94" s="19" t="s">
        <v>80</v>
      </c>
      <c r="BK94" s="187">
        <f>ROUND(I94*H94,2)</f>
        <v>5586</v>
      </c>
      <c r="BL94" s="19" t="s">
        <v>313</v>
      </c>
      <c r="BM94" s="186" t="s">
        <v>1640</v>
      </c>
    </row>
    <row r="95" spans="1:65" s="2" customFormat="1" ht="19.2" x14ac:dyDescent="0.2">
      <c r="A95" s="36"/>
      <c r="B95" s="37"/>
      <c r="C95" s="38"/>
      <c r="D95" s="188" t="s">
        <v>148</v>
      </c>
      <c r="E95" s="38"/>
      <c r="F95" s="189" t="s">
        <v>1639</v>
      </c>
      <c r="G95" s="38"/>
      <c r="H95" s="38"/>
      <c r="I95" s="190"/>
      <c r="J95" s="38"/>
      <c r="K95" s="38"/>
      <c r="L95" s="41"/>
      <c r="M95" s="191"/>
      <c r="N95" s="192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148</v>
      </c>
      <c r="AU95" s="19" t="s">
        <v>82</v>
      </c>
    </row>
    <row r="96" spans="1:65" s="14" customFormat="1" x14ac:dyDescent="0.2">
      <c r="B96" s="205"/>
      <c r="C96" s="206"/>
      <c r="D96" s="188" t="s">
        <v>158</v>
      </c>
      <c r="E96" s="207" t="s">
        <v>19</v>
      </c>
      <c r="F96" s="208" t="s">
        <v>1641</v>
      </c>
      <c r="G96" s="206"/>
      <c r="H96" s="209">
        <v>399</v>
      </c>
      <c r="I96" s="210"/>
      <c r="J96" s="206"/>
      <c r="K96" s="206"/>
      <c r="L96" s="211"/>
      <c r="M96" s="212"/>
      <c r="N96" s="213"/>
      <c r="O96" s="213"/>
      <c r="P96" s="213"/>
      <c r="Q96" s="213"/>
      <c r="R96" s="213"/>
      <c r="S96" s="213"/>
      <c r="T96" s="214"/>
      <c r="AT96" s="215" t="s">
        <v>158</v>
      </c>
      <c r="AU96" s="215" t="s">
        <v>82</v>
      </c>
      <c r="AV96" s="14" t="s">
        <v>82</v>
      </c>
      <c r="AW96" s="14" t="s">
        <v>33</v>
      </c>
      <c r="AX96" s="14" t="s">
        <v>80</v>
      </c>
      <c r="AY96" s="215" t="s">
        <v>138</v>
      </c>
    </row>
    <row r="97" spans="1:65" s="2" customFormat="1" ht="44.25" customHeight="1" x14ac:dyDescent="0.2">
      <c r="A97" s="36"/>
      <c r="B97" s="37"/>
      <c r="C97" s="175" t="s">
        <v>1030</v>
      </c>
      <c r="D97" s="175" t="s">
        <v>141</v>
      </c>
      <c r="E97" s="176" t="s">
        <v>1642</v>
      </c>
      <c r="F97" s="177" t="s">
        <v>1643</v>
      </c>
      <c r="G97" s="178" t="s">
        <v>757</v>
      </c>
      <c r="H97" s="179">
        <v>68</v>
      </c>
      <c r="I97" s="180">
        <v>48</v>
      </c>
      <c r="J97" s="181">
        <f>ROUND(I97*H97,2)</f>
        <v>3264</v>
      </c>
      <c r="K97" s="177" t="s">
        <v>145</v>
      </c>
      <c r="L97" s="41"/>
      <c r="M97" s="182" t="s">
        <v>19</v>
      </c>
      <c r="N97" s="183" t="s">
        <v>43</v>
      </c>
      <c r="O97" s="66"/>
      <c r="P97" s="184">
        <f>O97*H97</f>
        <v>0</v>
      </c>
      <c r="Q97" s="184">
        <v>0</v>
      </c>
      <c r="R97" s="184">
        <f>Q97*H97</f>
        <v>0</v>
      </c>
      <c r="S97" s="184">
        <v>0</v>
      </c>
      <c r="T97" s="185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6" t="s">
        <v>313</v>
      </c>
      <c r="AT97" s="186" t="s">
        <v>141</v>
      </c>
      <c r="AU97" s="186" t="s">
        <v>82</v>
      </c>
      <c r="AY97" s="19" t="s">
        <v>138</v>
      </c>
      <c r="BE97" s="187">
        <f>IF(N97="základní",J97,0)</f>
        <v>3264</v>
      </c>
      <c r="BF97" s="187">
        <f>IF(N97="snížená",J97,0)</f>
        <v>0</v>
      </c>
      <c r="BG97" s="187">
        <f>IF(N97="zákl. přenesená",J97,0)</f>
        <v>0</v>
      </c>
      <c r="BH97" s="187">
        <f>IF(N97="sníž. přenesená",J97,0)</f>
        <v>0</v>
      </c>
      <c r="BI97" s="187">
        <f>IF(N97="nulová",J97,0)</f>
        <v>0</v>
      </c>
      <c r="BJ97" s="19" t="s">
        <v>80</v>
      </c>
      <c r="BK97" s="187">
        <f>ROUND(I97*H97,2)</f>
        <v>3264</v>
      </c>
      <c r="BL97" s="19" t="s">
        <v>313</v>
      </c>
      <c r="BM97" s="186" t="s">
        <v>1644</v>
      </c>
    </row>
    <row r="98" spans="1:65" s="2" customFormat="1" ht="28.8" x14ac:dyDescent="0.2">
      <c r="A98" s="36"/>
      <c r="B98" s="37"/>
      <c r="C98" s="38"/>
      <c r="D98" s="188" t="s">
        <v>148</v>
      </c>
      <c r="E98" s="38"/>
      <c r="F98" s="189" t="s">
        <v>1643</v>
      </c>
      <c r="G98" s="38"/>
      <c r="H98" s="38"/>
      <c r="I98" s="190"/>
      <c r="J98" s="38"/>
      <c r="K98" s="38"/>
      <c r="L98" s="41"/>
      <c r="M98" s="191"/>
      <c r="N98" s="192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148</v>
      </c>
      <c r="AU98" s="19" t="s">
        <v>82</v>
      </c>
    </row>
    <row r="99" spans="1:65" s="2" customFormat="1" x14ac:dyDescent="0.2">
      <c r="A99" s="36"/>
      <c r="B99" s="37"/>
      <c r="C99" s="38"/>
      <c r="D99" s="193" t="s">
        <v>150</v>
      </c>
      <c r="E99" s="38"/>
      <c r="F99" s="194" t="s">
        <v>1645</v>
      </c>
      <c r="G99" s="38"/>
      <c r="H99" s="38"/>
      <c r="I99" s="190"/>
      <c r="J99" s="38"/>
      <c r="K99" s="38"/>
      <c r="L99" s="41"/>
      <c r="M99" s="191"/>
      <c r="N99" s="192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150</v>
      </c>
      <c r="AU99" s="19" t="s">
        <v>82</v>
      </c>
    </row>
    <row r="100" spans="1:65" s="2" customFormat="1" ht="24.15" customHeight="1" x14ac:dyDescent="0.2">
      <c r="A100" s="36"/>
      <c r="B100" s="37"/>
      <c r="C100" s="227" t="s">
        <v>1036</v>
      </c>
      <c r="D100" s="227" t="s">
        <v>302</v>
      </c>
      <c r="E100" s="228" t="s">
        <v>1646</v>
      </c>
      <c r="F100" s="229" t="s">
        <v>1647</v>
      </c>
      <c r="G100" s="230" t="s">
        <v>757</v>
      </c>
      <c r="H100" s="231">
        <v>71.400000000000006</v>
      </c>
      <c r="I100" s="232">
        <v>49</v>
      </c>
      <c r="J100" s="233">
        <f>ROUND(I100*H100,2)</f>
        <v>3498.6</v>
      </c>
      <c r="K100" s="229" t="s">
        <v>145</v>
      </c>
      <c r="L100" s="234"/>
      <c r="M100" s="235" t="s">
        <v>19</v>
      </c>
      <c r="N100" s="236" t="s">
        <v>43</v>
      </c>
      <c r="O100" s="66"/>
      <c r="P100" s="184">
        <f>O100*H100</f>
        <v>0</v>
      </c>
      <c r="Q100" s="184">
        <v>1.9000000000000001E-4</v>
      </c>
      <c r="R100" s="184">
        <f>Q100*H100</f>
        <v>1.3566000000000002E-2</v>
      </c>
      <c r="S100" s="184">
        <v>0</v>
      </c>
      <c r="T100" s="185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6" t="s">
        <v>428</v>
      </c>
      <c r="AT100" s="186" t="s">
        <v>302</v>
      </c>
      <c r="AU100" s="186" t="s">
        <v>82</v>
      </c>
      <c r="AY100" s="19" t="s">
        <v>138</v>
      </c>
      <c r="BE100" s="187">
        <f>IF(N100="základní",J100,0)</f>
        <v>3498.6</v>
      </c>
      <c r="BF100" s="187">
        <f>IF(N100="snížená",J100,0)</f>
        <v>0</v>
      </c>
      <c r="BG100" s="187">
        <f>IF(N100="zákl. přenesená",J100,0)</f>
        <v>0</v>
      </c>
      <c r="BH100" s="187">
        <f>IF(N100="sníž. přenesená",J100,0)</f>
        <v>0</v>
      </c>
      <c r="BI100" s="187">
        <f>IF(N100="nulová",J100,0)</f>
        <v>0</v>
      </c>
      <c r="BJ100" s="19" t="s">
        <v>80</v>
      </c>
      <c r="BK100" s="187">
        <f>ROUND(I100*H100,2)</f>
        <v>3498.6</v>
      </c>
      <c r="BL100" s="19" t="s">
        <v>313</v>
      </c>
      <c r="BM100" s="186" t="s">
        <v>1648</v>
      </c>
    </row>
    <row r="101" spans="1:65" s="2" customFormat="1" ht="19.2" x14ac:dyDescent="0.2">
      <c r="A101" s="36"/>
      <c r="B101" s="37"/>
      <c r="C101" s="38"/>
      <c r="D101" s="188" t="s">
        <v>148</v>
      </c>
      <c r="E101" s="38"/>
      <c r="F101" s="189" t="s">
        <v>1647</v>
      </c>
      <c r="G101" s="38"/>
      <c r="H101" s="38"/>
      <c r="I101" s="190"/>
      <c r="J101" s="38"/>
      <c r="K101" s="38"/>
      <c r="L101" s="41"/>
      <c r="M101" s="191"/>
      <c r="N101" s="192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148</v>
      </c>
      <c r="AU101" s="19" t="s">
        <v>82</v>
      </c>
    </row>
    <row r="102" spans="1:65" s="14" customFormat="1" x14ac:dyDescent="0.2">
      <c r="B102" s="205"/>
      <c r="C102" s="206"/>
      <c r="D102" s="188" t="s">
        <v>158</v>
      </c>
      <c r="E102" s="207" t="s">
        <v>19</v>
      </c>
      <c r="F102" s="208" t="s">
        <v>1649</v>
      </c>
      <c r="G102" s="206"/>
      <c r="H102" s="209">
        <v>71.400000000000006</v>
      </c>
      <c r="I102" s="210"/>
      <c r="J102" s="206"/>
      <c r="K102" s="206"/>
      <c r="L102" s="211"/>
      <c r="M102" s="212"/>
      <c r="N102" s="213"/>
      <c r="O102" s="213"/>
      <c r="P102" s="213"/>
      <c r="Q102" s="213"/>
      <c r="R102" s="213"/>
      <c r="S102" s="213"/>
      <c r="T102" s="214"/>
      <c r="AT102" s="215" t="s">
        <v>158</v>
      </c>
      <c r="AU102" s="215" t="s">
        <v>82</v>
      </c>
      <c r="AV102" s="14" t="s">
        <v>82</v>
      </c>
      <c r="AW102" s="14" t="s">
        <v>33</v>
      </c>
      <c r="AX102" s="14" t="s">
        <v>80</v>
      </c>
      <c r="AY102" s="215" t="s">
        <v>138</v>
      </c>
    </row>
    <row r="103" spans="1:65" s="2" customFormat="1" ht="44.25" customHeight="1" x14ac:dyDescent="0.2">
      <c r="A103" s="36"/>
      <c r="B103" s="37"/>
      <c r="C103" s="175" t="s">
        <v>1042</v>
      </c>
      <c r="D103" s="175" t="s">
        <v>141</v>
      </c>
      <c r="E103" s="176" t="s">
        <v>1650</v>
      </c>
      <c r="F103" s="177" t="s">
        <v>1651</v>
      </c>
      <c r="G103" s="178" t="s">
        <v>757</v>
      </c>
      <c r="H103" s="179">
        <v>46</v>
      </c>
      <c r="I103" s="180">
        <v>54</v>
      </c>
      <c r="J103" s="181">
        <f>ROUND(I103*H103,2)</f>
        <v>2484</v>
      </c>
      <c r="K103" s="177" t="s">
        <v>145</v>
      </c>
      <c r="L103" s="41"/>
      <c r="M103" s="182" t="s">
        <v>19</v>
      </c>
      <c r="N103" s="183" t="s">
        <v>43</v>
      </c>
      <c r="O103" s="66"/>
      <c r="P103" s="184">
        <f>O103*H103</f>
        <v>0</v>
      </c>
      <c r="Q103" s="184">
        <v>0</v>
      </c>
      <c r="R103" s="184">
        <f>Q103*H103</f>
        <v>0</v>
      </c>
      <c r="S103" s="184">
        <v>0</v>
      </c>
      <c r="T103" s="185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6" t="s">
        <v>313</v>
      </c>
      <c r="AT103" s="186" t="s">
        <v>141</v>
      </c>
      <c r="AU103" s="186" t="s">
        <v>82</v>
      </c>
      <c r="AY103" s="19" t="s">
        <v>138</v>
      </c>
      <c r="BE103" s="187">
        <f>IF(N103="základní",J103,0)</f>
        <v>2484</v>
      </c>
      <c r="BF103" s="187">
        <f>IF(N103="snížená",J103,0)</f>
        <v>0</v>
      </c>
      <c r="BG103" s="187">
        <f>IF(N103="zákl. přenesená",J103,0)</f>
        <v>0</v>
      </c>
      <c r="BH103" s="187">
        <f>IF(N103="sníž. přenesená",J103,0)</f>
        <v>0</v>
      </c>
      <c r="BI103" s="187">
        <f>IF(N103="nulová",J103,0)</f>
        <v>0</v>
      </c>
      <c r="BJ103" s="19" t="s">
        <v>80</v>
      </c>
      <c r="BK103" s="187">
        <f>ROUND(I103*H103,2)</f>
        <v>2484</v>
      </c>
      <c r="BL103" s="19" t="s">
        <v>313</v>
      </c>
      <c r="BM103" s="186" t="s">
        <v>1652</v>
      </c>
    </row>
    <row r="104" spans="1:65" s="2" customFormat="1" ht="28.8" x14ac:dyDescent="0.2">
      <c r="A104" s="36"/>
      <c r="B104" s="37"/>
      <c r="C104" s="38"/>
      <c r="D104" s="188" t="s">
        <v>148</v>
      </c>
      <c r="E104" s="38"/>
      <c r="F104" s="189" t="s">
        <v>1651</v>
      </c>
      <c r="G104" s="38"/>
      <c r="H104" s="38"/>
      <c r="I104" s="190"/>
      <c r="J104" s="38"/>
      <c r="K104" s="38"/>
      <c r="L104" s="41"/>
      <c r="M104" s="191"/>
      <c r="N104" s="192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148</v>
      </c>
      <c r="AU104" s="19" t="s">
        <v>82</v>
      </c>
    </row>
    <row r="105" spans="1:65" s="2" customFormat="1" x14ac:dyDescent="0.2">
      <c r="A105" s="36"/>
      <c r="B105" s="37"/>
      <c r="C105" s="38"/>
      <c r="D105" s="193" t="s">
        <v>150</v>
      </c>
      <c r="E105" s="38"/>
      <c r="F105" s="194" t="s">
        <v>1653</v>
      </c>
      <c r="G105" s="38"/>
      <c r="H105" s="38"/>
      <c r="I105" s="190"/>
      <c r="J105" s="38"/>
      <c r="K105" s="38"/>
      <c r="L105" s="41"/>
      <c r="M105" s="191"/>
      <c r="N105" s="192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150</v>
      </c>
      <c r="AU105" s="19" t="s">
        <v>82</v>
      </c>
    </row>
    <row r="106" spans="1:65" s="2" customFormat="1" ht="21.75" customHeight="1" x14ac:dyDescent="0.2">
      <c r="A106" s="36"/>
      <c r="B106" s="37"/>
      <c r="C106" s="227" t="s">
        <v>1050</v>
      </c>
      <c r="D106" s="227" t="s">
        <v>302</v>
      </c>
      <c r="E106" s="228" t="s">
        <v>1654</v>
      </c>
      <c r="F106" s="229" t="s">
        <v>1655</v>
      </c>
      <c r="G106" s="230" t="s">
        <v>757</v>
      </c>
      <c r="H106" s="231">
        <v>48.3</v>
      </c>
      <c r="I106" s="232">
        <v>30</v>
      </c>
      <c r="J106" s="233">
        <f>ROUND(I106*H106,2)</f>
        <v>1449</v>
      </c>
      <c r="K106" s="229" t="s">
        <v>145</v>
      </c>
      <c r="L106" s="234"/>
      <c r="M106" s="235" t="s">
        <v>19</v>
      </c>
      <c r="N106" s="236" t="s">
        <v>43</v>
      </c>
      <c r="O106" s="66"/>
      <c r="P106" s="184">
        <f>O106*H106</f>
        <v>0</v>
      </c>
      <c r="Q106" s="184">
        <v>1.7000000000000001E-4</v>
      </c>
      <c r="R106" s="184">
        <f>Q106*H106</f>
        <v>8.2109999999999995E-3</v>
      </c>
      <c r="S106" s="184">
        <v>0</v>
      </c>
      <c r="T106" s="185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6" t="s">
        <v>428</v>
      </c>
      <c r="AT106" s="186" t="s">
        <v>302</v>
      </c>
      <c r="AU106" s="186" t="s">
        <v>82</v>
      </c>
      <c r="AY106" s="19" t="s">
        <v>138</v>
      </c>
      <c r="BE106" s="187">
        <f>IF(N106="základní",J106,0)</f>
        <v>1449</v>
      </c>
      <c r="BF106" s="187">
        <f>IF(N106="snížená",J106,0)</f>
        <v>0</v>
      </c>
      <c r="BG106" s="187">
        <f>IF(N106="zákl. přenesená",J106,0)</f>
        <v>0</v>
      </c>
      <c r="BH106" s="187">
        <f>IF(N106="sníž. přenesená",J106,0)</f>
        <v>0</v>
      </c>
      <c r="BI106" s="187">
        <f>IF(N106="nulová",J106,0)</f>
        <v>0</v>
      </c>
      <c r="BJ106" s="19" t="s">
        <v>80</v>
      </c>
      <c r="BK106" s="187">
        <f>ROUND(I106*H106,2)</f>
        <v>1449</v>
      </c>
      <c r="BL106" s="19" t="s">
        <v>313</v>
      </c>
      <c r="BM106" s="186" t="s">
        <v>1656</v>
      </c>
    </row>
    <row r="107" spans="1:65" s="2" customFormat="1" x14ac:dyDescent="0.2">
      <c r="A107" s="36"/>
      <c r="B107" s="37"/>
      <c r="C107" s="38"/>
      <c r="D107" s="188" t="s">
        <v>148</v>
      </c>
      <c r="E107" s="38"/>
      <c r="F107" s="189" t="s">
        <v>1655</v>
      </c>
      <c r="G107" s="38"/>
      <c r="H107" s="38"/>
      <c r="I107" s="190"/>
      <c r="J107" s="38"/>
      <c r="K107" s="38"/>
      <c r="L107" s="41"/>
      <c r="M107" s="191"/>
      <c r="N107" s="192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148</v>
      </c>
      <c r="AU107" s="19" t="s">
        <v>82</v>
      </c>
    </row>
    <row r="108" spans="1:65" s="14" customFormat="1" x14ac:dyDescent="0.2">
      <c r="B108" s="205"/>
      <c r="C108" s="206"/>
      <c r="D108" s="188" t="s">
        <v>158</v>
      </c>
      <c r="E108" s="207" t="s">
        <v>19</v>
      </c>
      <c r="F108" s="208" t="s">
        <v>1657</v>
      </c>
      <c r="G108" s="206"/>
      <c r="H108" s="209">
        <v>48.3</v>
      </c>
      <c r="I108" s="210"/>
      <c r="J108" s="206"/>
      <c r="K108" s="206"/>
      <c r="L108" s="211"/>
      <c r="M108" s="212"/>
      <c r="N108" s="213"/>
      <c r="O108" s="213"/>
      <c r="P108" s="213"/>
      <c r="Q108" s="213"/>
      <c r="R108" s="213"/>
      <c r="S108" s="213"/>
      <c r="T108" s="214"/>
      <c r="AT108" s="215" t="s">
        <v>158</v>
      </c>
      <c r="AU108" s="215" t="s">
        <v>82</v>
      </c>
      <c r="AV108" s="14" t="s">
        <v>82</v>
      </c>
      <c r="AW108" s="14" t="s">
        <v>33</v>
      </c>
      <c r="AX108" s="14" t="s">
        <v>80</v>
      </c>
      <c r="AY108" s="215" t="s">
        <v>138</v>
      </c>
    </row>
    <row r="109" spans="1:65" s="2" customFormat="1" ht="16.5" customHeight="1" x14ac:dyDescent="0.2">
      <c r="A109" s="36"/>
      <c r="B109" s="37"/>
      <c r="C109" s="227" t="s">
        <v>1056</v>
      </c>
      <c r="D109" s="227" t="s">
        <v>302</v>
      </c>
      <c r="E109" s="228" t="s">
        <v>1658</v>
      </c>
      <c r="F109" s="229" t="s">
        <v>1659</v>
      </c>
      <c r="G109" s="230" t="s">
        <v>1660</v>
      </c>
      <c r="H109" s="231">
        <v>300</v>
      </c>
      <c r="I109" s="232">
        <v>10</v>
      </c>
      <c r="J109" s="233">
        <f>ROUND(I109*H109,2)</f>
        <v>3000</v>
      </c>
      <c r="K109" s="229" t="s">
        <v>19</v>
      </c>
      <c r="L109" s="234"/>
      <c r="M109" s="235" t="s">
        <v>19</v>
      </c>
      <c r="N109" s="236" t="s">
        <v>43</v>
      </c>
      <c r="O109" s="66"/>
      <c r="P109" s="184">
        <f>O109*H109</f>
        <v>0</v>
      </c>
      <c r="Q109" s="184">
        <v>0</v>
      </c>
      <c r="R109" s="184">
        <f>Q109*H109</f>
        <v>0</v>
      </c>
      <c r="S109" s="184">
        <v>0</v>
      </c>
      <c r="T109" s="185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86" t="s">
        <v>428</v>
      </c>
      <c r="AT109" s="186" t="s">
        <v>302</v>
      </c>
      <c r="AU109" s="186" t="s">
        <v>82</v>
      </c>
      <c r="AY109" s="19" t="s">
        <v>138</v>
      </c>
      <c r="BE109" s="187">
        <f>IF(N109="základní",J109,0)</f>
        <v>3000</v>
      </c>
      <c r="BF109" s="187">
        <f>IF(N109="snížená",J109,0)</f>
        <v>0</v>
      </c>
      <c r="BG109" s="187">
        <f>IF(N109="zákl. přenesená",J109,0)</f>
        <v>0</v>
      </c>
      <c r="BH109" s="187">
        <f>IF(N109="sníž. přenesená",J109,0)</f>
        <v>0</v>
      </c>
      <c r="BI109" s="187">
        <f>IF(N109="nulová",J109,0)</f>
        <v>0</v>
      </c>
      <c r="BJ109" s="19" t="s">
        <v>80</v>
      </c>
      <c r="BK109" s="187">
        <f>ROUND(I109*H109,2)</f>
        <v>3000</v>
      </c>
      <c r="BL109" s="19" t="s">
        <v>313</v>
      </c>
      <c r="BM109" s="186" t="s">
        <v>1661</v>
      </c>
    </row>
    <row r="110" spans="1:65" s="2" customFormat="1" x14ac:dyDescent="0.2">
      <c r="A110" s="36"/>
      <c r="B110" s="37"/>
      <c r="C110" s="38"/>
      <c r="D110" s="188" t="s">
        <v>148</v>
      </c>
      <c r="E110" s="38"/>
      <c r="F110" s="189" t="s">
        <v>1659</v>
      </c>
      <c r="G110" s="38"/>
      <c r="H110" s="38"/>
      <c r="I110" s="190"/>
      <c r="J110" s="38"/>
      <c r="K110" s="38"/>
      <c r="L110" s="41"/>
      <c r="M110" s="191"/>
      <c r="N110" s="192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148</v>
      </c>
      <c r="AU110" s="19" t="s">
        <v>82</v>
      </c>
    </row>
    <row r="111" spans="1:65" s="2" customFormat="1" ht="49.05" customHeight="1" x14ac:dyDescent="0.2">
      <c r="A111" s="36"/>
      <c r="B111" s="37"/>
      <c r="C111" s="175" t="s">
        <v>360</v>
      </c>
      <c r="D111" s="175" t="s">
        <v>141</v>
      </c>
      <c r="E111" s="176" t="s">
        <v>1662</v>
      </c>
      <c r="F111" s="177" t="s">
        <v>1663</v>
      </c>
      <c r="G111" s="178" t="s">
        <v>144</v>
      </c>
      <c r="H111" s="179">
        <v>218</v>
      </c>
      <c r="I111" s="180">
        <v>90</v>
      </c>
      <c r="J111" s="181">
        <f>ROUND(I111*H111,2)</f>
        <v>19620</v>
      </c>
      <c r="K111" s="177" t="s">
        <v>145</v>
      </c>
      <c r="L111" s="41"/>
      <c r="M111" s="182" t="s">
        <v>19</v>
      </c>
      <c r="N111" s="183" t="s">
        <v>43</v>
      </c>
      <c r="O111" s="66"/>
      <c r="P111" s="184">
        <f>O111*H111</f>
        <v>0</v>
      </c>
      <c r="Q111" s="184">
        <v>0</v>
      </c>
      <c r="R111" s="184">
        <f>Q111*H111</f>
        <v>0</v>
      </c>
      <c r="S111" s="184">
        <v>0</v>
      </c>
      <c r="T111" s="185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6" t="s">
        <v>313</v>
      </c>
      <c r="AT111" s="186" t="s">
        <v>141</v>
      </c>
      <c r="AU111" s="186" t="s">
        <v>82</v>
      </c>
      <c r="AY111" s="19" t="s">
        <v>138</v>
      </c>
      <c r="BE111" s="187">
        <f>IF(N111="základní",J111,0)</f>
        <v>19620</v>
      </c>
      <c r="BF111" s="187">
        <f>IF(N111="snížená",J111,0)</f>
        <v>0</v>
      </c>
      <c r="BG111" s="187">
        <f>IF(N111="zákl. přenesená",J111,0)</f>
        <v>0</v>
      </c>
      <c r="BH111" s="187">
        <f>IF(N111="sníž. přenesená",J111,0)</f>
        <v>0</v>
      </c>
      <c r="BI111" s="187">
        <f>IF(N111="nulová",J111,0)</f>
        <v>0</v>
      </c>
      <c r="BJ111" s="19" t="s">
        <v>80</v>
      </c>
      <c r="BK111" s="187">
        <f>ROUND(I111*H111,2)</f>
        <v>19620</v>
      </c>
      <c r="BL111" s="19" t="s">
        <v>313</v>
      </c>
      <c r="BM111" s="186" t="s">
        <v>1664</v>
      </c>
    </row>
    <row r="112" spans="1:65" s="2" customFormat="1" ht="28.8" x14ac:dyDescent="0.2">
      <c r="A112" s="36"/>
      <c r="B112" s="37"/>
      <c r="C112" s="38"/>
      <c r="D112" s="188" t="s">
        <v>148</v>
      </c>
      <c r="E112" s="38"/>
      <c r="F112" s="189" t="s">
        <v>1663</v>
      </c>
      <c r="G112" s="38"/>
      <c r="H112" s="38"/>
      <c r="I112" s="190"/>
      <c r="J112" s="38"/>
      <c r="K112" s="38"/>
      <c r="L112" s="41"/>
      <c r="M112" s="191"/>
      <c r="N112" s="192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148</v>
      </c>
      <c r="AU112" s="19" t="s">
        <v>82</v>
      </c>
    </row>
    <row r="113" spans="1:65" s="2" customFormat="1" x14ac:dyDescent="0.2">
      <c r="A113" s="36"/>
      <c r="B113" s="37"/>
      <c r="C113" s="38"/>
      <c r="D113" s="193" t="s">
        <v>150</v>
      </c>
      <c r="E113" s="38"/>
      <c r="F113" s="194" t="s">
        <v>1665</v>
      </c>
      <c r="G113" s="38"/>
      <c r="H113" s="38"/>
      <c r="I113" s="190"/>
      <c r="J113" s="38"/>
      <c r="K113" s="38"/>
      <c r="L113" s="41"/>
      <c r="M113" s="191"/>
      <c r="N113" s="192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150</v>
      </c>
      <c r="AU113" s="19" t="s">
        <v>82</v>
      </c>
    </row>
    <row r="114" spans="1:65" s="2" customFormat="1" ht="24.15" customHeight="1" x14ac:dyDescent="0.2">
      <c r="A114" s="36"/>
      <c r="B114" s="37"/>
      <c r="C114" s="227" t="s">
        <v>369</v>
      </c>
      <c r="D114" s="227" t="s">
        <v>302</v>
      </c>
      <c r="E114" s="228" t="s">
        <v>1666</v>
      </c>
      <c r="F114" s="229" t="s">
        <v>1667</v>
      </c>
      <c r="G114" s="230" t="s">
        <v>144</v>
      </c>
      <c r="H114" s="231">
        <v>218</v>
      </c>
      <c r="I114" s="232">
        <v>29</v>
      </c>
      <c r="J114" s="233">
        <f>ROUND(I114*H114,2)</f>
        <v>6322</v>
      </c>
      <c r="K114" s="229" t="s">
        <v>145</v>
      </c>
      <c r="L114" s="234"/>
      <c r="M114" s="235" t="s">
        <v>19</v>
      </c>
      <c r="N114" s="236" t="s">
        <v>43</v>
      </c>
      <c r="O114" s="66"/>
      <c r="P114" s="184">
        <f>O114*H114</f>
        <v>0</v>
      </c>
      <c r="Q114" s="184">
        <v>5.0000000000000002E-5</v>
      </c>
      <c r="R114" s="184">
        <f>Q114*H114</f>
        <v>1.09E-2</v>
      </c>
      <c r="S114" s="184">
        <v>0</v>
      </c>
      <c r="T114" s="185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86" t="s">
        <v>428</v>
      </c>
      <c r="AT114" s="186" t="s">
        <v>302</v>
      </c>
      <c r="AU114" s="186" t="s">
        <v>82</v>
      </c>
      <c r="AY114" s="19" t="s">
        <v>138</v>
      </c>
      <c r="BE114" s="187">
        <f>IF(N114="základní",J114,0)</f>
        <v>6322</v>
      </c>
      <c r="BF114" s="187">
        <f>IF(N114="snížená",J114,0)</f>
        <v>0</v>
      </c>
      <c r="BG114" s="187">
        <f>IF(N114="zákl. přenesená",J114,0)</f>
        <v>0</v>
      </c>
      <c r="BH114" s="187">
        <f>IF(N114="sníž. přenesená",J114,0)</f>
        <v>0</v>
      </c>
      <c r="BI114" s="187">
        <f>IF(N114="nulová",J114,0)</f>
        <v>0</v>
      </c>
      <c r="BJ114" s="19" t="s">
        <v>80</v>
      </c>
      <c r="BK114" s="187">
        <f>ROUND(I114*H114,2)</f>
        <v>6322</v>
      </c>
      <c r="BL114" s="19" t="s">
        <v>313</v>
      </c>
      <c r="BM114" s="186" t="s">
        <v>1668</v>
      </c>
    </row>
    <row r="115" spans="1:65" s="2" customFormat="1" x14ac:dyDescent="0.2">
      <c r="A115" s="36"/>
      <c r="B115" s="37"/>
      <c r="C115" s="38"/>
      <c r="D115" s="188" t="s">
        <v>148</v>
      </c>
      <c r="E115" s="38"/>
      <c r="F115" s="189" t="s">
        <v>1667</v>
      </c>
      <c r="G115" s="38"/>
      <c r="H115" s="38"/>
      <c r="I115" s="190"/>
      <c r="J115" s="38"/>
      <c r="K115" s="38"/>
      <c r="L115" s="41"/>
      <c r="M115" s="191"/>
      <c r="N115" s="192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148</v>
      </c>
      <c r="AU115" s="19" t="s">
        <v>82</v>
      </c>
    </row>
    <row r="116" spans="1:65" s="2" customFormat="1" ht="49.05" customHeight="1" x14ac:dyDescent="0.2">
      <c r="A116" s="36"/>
      <c r="B116" s="37"/>
      <c r="C116" s="175" t="s">
        <v>966</v>
      </c>
      <c r="D116" s="175" t="s">
        <v>141</v>
      </c>
      <c r="E116" s="176" t="s">
        <v>1662</v>
      </c>
      <c r="F116" s="177" t="s">
        <v>1663</v>
      </c>
      <c r="G116" s="178" t="s">
        <v>144</v>
      </c>
      <c r="H116" s="179">
        <v>25</v>
      </c>
      <c r="I116" s="180">
        <v>90</v>
      </c>
      <c r="J116" s="181">
        <f>ROUND(I116*H116,2)</f>
        <v>2250</v>
      </c>
      <c r="K116" s="177" t="s">
        <v>145</v>
      </c>
      <c r="L116" s="41"/>
      <c r="M116" s="182" t="s">
        <v>19</v>
      </c>
      <c r="N116" s="183" t="s">
        <v>43</v>
      </c>
      <c r="O116" s="66"/>
      <c r="P116" s="184">
        <f>O116*H116</f>
        <v>0</v>
      </c>
      <c r="Q116" s="184">
        <v>0</v>
      </c>
      <c r="R116" s="184">
        <f>Q116*H116</f>
        <v>0</v>
      </c>
      <c r="S116" s="184">
        <v>0</v>
      </c>
      <c r="T116" s="185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6" t="s">
        <v>313</v>
      </c>
      <c r="AT116" s="186" t="s">
        <v>141</v>
      </c>
      <c r="AU116" s="186" t="s">
        <v>82</v>
      </c>
      <c r="AY116" s="19" t="s">
        <v>138</v>
      </c>
      <c r="BE116" s="187">
        <f>IF(N116="základní",J116,0)</f>
        <v>2250</v>
      </c>
      <c r="BF116" s="187">
        <f>IF(N116="snížená",J116,0)</f>
        <v>0</v>
      </c>
      <c r="BG116" s="187">
        <f>IF(N116="zákl. přenesená",J116,0)</f>
        <v>0</v>
      </c>
      <c r="BH116" s="187">
        <f>IF(N116="sníž. přenesená",J116,0)</f>
        <v>0</v>
      </c>
      <c r="BI116" s="187">
        <f>IF(N116="nulová",J116,0)</f>
        <v>0</v>
      </c>
      <c r="BJ116" s="19" t="s">
        <v>80</v>
      </c>
      <c r="BK116" s="187">
        <f>ROUND(I116*H116,2)</f>
        <v>2250</v>
      </c>
      <c r="BL116" s="19" t="s">
        <v>313</v>
      </c>
      <c r="BM116" s="186" t="s">
        <v>1669</v>
      </c>
    </row>
    <row r="117" spans="1:65" s="2" customFormat="1" ht="28.8" x14ac:dyDescent="0.2">
      <c r="A117" s="36"/>
      <c r="B117" s="37"/>
      <c r="C117" s="38"/>
      <c r="D117" s="188" t="s">
        <v>148</v>
      </c>
      <c r="E117" s="38"/>
      <c r="F117" s="189" t="s">
        <v>1663</v>
      </c>
      <c r="G117" s="38"/>
      <c r="H117" s="38"/>
      <c r="I117" s="190"/>
      <c r="J117" s="38"/>
      <c r="K117" s="38"/>
      <c r="L117" s="41"/>
      <c r="M117" s="191"/>
      <c r="N117" s="192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148</v>
      </c>
      <c r="AU117" s="19" t="s">
        <v>82</v>
      </c>
    </row>
    <row r="118" spans="1:65" s="2" customFormat="1" x14ac:dyDescent="0.2">
      <c r="A118" s="36"/>
      <c r="B118" s="37"/>
      <c r="C118" s="38"/>
      <c r="D118" s="193" t="s">
        <v>150</v>
      </c>
      <c r="E118" s="38"/>
      <c r="F118" s="194" t="s">
        <v>1665</v>
      </c>
      <c r="G118" s="38"/>
      <c r="H118" s="38"/>
      <c r="I118" s="190"/>
      <c r="J118" s="38"/>
      <c r="K118" s="38"/>
      <c r="L118" s="41"/>
      <c r="M118" s="191"/>
      <c r="N118" s="192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150</v>
      </c>
      <c r="AU118" s="19" t="s">
        <v>82</v>
      </c>
    </row>
    <row r="119" spans="1:65" s="2" customFormat="1" ht="21.75" customHeight="1" x14ac:dyDescent="0.2">
      <c r="A119" s="36"/>
      <c r="B119" s="37"/>
      <c r="C119" s="227" t="s">
        <v>994</v>
      </c>
      <c r="D119" s="227" t="s">
        <v>302</v>
      </c>
      <c r="E119" s="228" t="s">
        <v>1670</v>
      </c>
      <c r="F119" s="229" t="s">
        <v>1671</v>
      </c>
      <c r="G119" s="230" t="s">
        <v>144</v>
      </c>
      <c r="H119" s="231">
        <v>25</v>
      </c>
      <c r="I119" s="232">
        <v>12</v>
      </c>
      <c r="J119" s="233">
        <f>ROUND(I119*H119,2)</f>
        <v>300</v>
      </c>
      <c r="K119" s="229" t="s">
        <v>145</v>
      </c>
      <c r="L119" s="234"/>
      <c r="M119" s="235" t="s">
        <v>19</v>
      </c>
      <c r="N119" s="236" t="s">
        <v>43</v>
      </c>
      <c r="O119" s="66"/>
      <c r="P119" s="184">
        <f>O119*H119</f>
        <v>0</v>
      </c>
      <c r="Q119" s="184">
        <v>4.0000000000000003E-5</v>
      </c>
      <c r="R119" s="184">
        <f>Q119*H119</f>
        <v>1E-3</v>
      </c>
      <c r="S119" s="184">
        <v>0</v>
      </c>
      <c r="T119" s="185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86" t="s">
        <v>428</v>
      </c>
      <c r="AT119" s="186" t="s">
        <v>302</v>
      </c>
      <c r="AU119" s="186" t="s">
        <v>82</v>
      </c>
      <c r="AY119" s="19" t="s">
        <v>138</v>
      </c>
      <c r="BE119" s="187">
        <f>IF(N119="základní",J119,0)</f>
        <v>300</v>
      </c>
      <c r="BF119" s="187">
        <f>IF(N119="snížená",J119,0)</f>
        <v>0</v>
      </c>
      <c r="BG119" s="187">
        <f>IF(N119="zákl. přenesená",J119,0)</f>
        <v>0</v>
      </c>
      <c r="BH119" s="187">
        <f>IF(N119="sníž. přenesená",J119,0)</f>
        <v>0</v>
      </c>
      <c r="BI119" s="187">
        <f>IF(N119="nulová",J119,0)</f>
        <v>0</v>
      </c>
      <c r="BJ119" s="19" t="s">
        <v>80</v>
      </c>
      <c r="BK119" s="187">
        <f>ROUND(I119*H119,2)</f>
        <v>300</v>
      </c>
      <c r="BL119" s="19" t="s">
        <v>313</v>
      </c>
      <c r="BM119" s="186" t="s">
        <v>1672</v>
      </c>
    </row>
    <row r="120" spans="1:65" s="2" customFormat="1" x14ac:dyDescent="0.2">
      <c r="A120" s="36"/>
      <c r="B120" s="37"/>
      <c r="C120" s="38"/>
      <c r="D120" s="188" t="s">
        <v>148</v>
      </c>
      <c r="E120" s="38"/>
      <c r="F120" s="189" t="s">
        <v>1671</v>
      </c>
      <c r="G120" s="38"/>
      <c r="H120" s="38"/>
      <c r="I120" s="190"/>
      <c r="J120" s="38"/>
      <c r="K120" s="38"/>
      <c r="L120" s="41"/>
      <c r="M120" s="191"/>
      <c r="N120" s="192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9" t="s">
        <v>148</v>
      </c>
      <c r="AU120" s="19" t="s">
        <v>82</v>
      </c>
    </row>
    <row r="121" spans="1:65" s="2" customFormat="1" ht="55.5" customHeight="1" x14ac:dyDescent="0.2">
      <c r="A121" s="36"/>
      <c r="B121" s="37"/>
      <c r="C121" s="175" t="s">
        <v>376</v>
      </c>
      <c r="D121" s="175" t="s">
        <v>141</v>
      </c>
      <c r="E121" s="176" t="s">
        <v>1673</v>
      </c>
      <c r="F121" s="177" t="s">
        <v>1674</v>
      </c>
      <c r="G121" s="178" t="s">
        <v>144</v>
      </c>
      <c r="H121" s="179">
        <v>100</v>
      </c>
      <c r="I121" s="180">
        <v>170</v>
      </c>
      <c r="J121" s="181">
        <f>ROUND(I121*H121,2)</f>
        <v>17000</v>
      </c>
      <c r="K121" s="177" t="s">
        <v>145</v>
      </c>
      <c r="L121" s="41"/>
      <c r="M121" s="182" t="s">
        <v>19</v>
      </c>
      <c r="N121" s="183" t="s">
        <v>43</v>
      </c>
      <c r="O121" s="66"/>
      <c r="P121" s="184">
        <f>O121*H121</f>
        <v>0</v>
      </c>
      <c r="Q121" s="184">
        <v>0</v>
      </c>
      <c r="R121" s="184">
        <f>Q121*H121</f>
        <v>0</v>
      </c>
      <c r="S121" s="184">
        <v>0</v>
      </c>
      <c r="T121" s="185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86" t="s">
        <v>313</v>
      </c>
      <c r="AT121" s="186" t="s">
        <v>141</v>
      </c>
      <c r="AU121" s="186" t="s">
        <v>82</v>
      </c>
      <c r="AY121" s="19" t="s">
        <v>138</v>
      </c>
      <c r="BE121" s="187">
        <f>IF(N121="základní",J121,0)</f>
        <v>17000</v>
      </c>
      <c r="BF121" s="187">
        <f>IF(N121="snížená",J121,0)</f>
        <v>0</v>
      </c>
      <c r="BG121" s="187">
        <f>IF(N121="zákl. přenesená",J121,0)</f>
        <v>0</v>
      </c>
      <c r="BH121" s="187">
        <f>IF(N121="sníž. přenesená",J121,0)</f>
        <v>0</v>
      </c>
      <c r="BI121" s="187">
        <f>IF(N121="nulová",J121,0)</f>
        <v>0</v>
      </c>
      <c r="BJ121" s="19" t="s">
        <v>80</v>
      </c>
      <c r="BK121" s="187">
        <f>ROUND(I121*H121,2)</f>
        <v>17000</v>
      </c>
      <c r="BL121" s="19" t="s">
        <v>313</v>
      </c>
      <c r="BM121" s="186" t="s">
        <v>1675</v>
      </c>
    </row>
    <row r="122" spans="1:65" s="2" customFormat="1" ht="38.4" x14ac:dyDescent="0.2">
      <c r="A122" s="36"/>
      <c r="B122" s="37"/>
      <c r="C122" s="38"/>
      <c r="D122" s="188" t="s">
        <v>148</v>
      </c>
      <c r="E122" s="38"/>
      <c r="F122" s="189" t="s">
        <v>1674</v>
      </c>
      <c r="G122" s="38"/>
      <c r="H122" s="38"/>
      <c r="I122" s="190"/>
      <c r="J122" s="38"/>
      <c r="K122" s="38"/>
      <c r="L122" s="41"/>
      <c r="M122" s="191"/>
      <c r="N122" s="192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148</v>
      </c>
      <c r="AU122" s="19" t="s">
        <v>82</v>
      </c>
    </row>
    <row r="123" spans="1:65" s="2" customFormat="1" x14ac:dyDescent="0.2">
      <c r="A123" s="36"/>
      <c r="B123" s="37"/>
      <c r="C123" s="38"/>
      <c r="D123" s="193" t="s">
        <v>150</v>
      </c>
      <c r="E123" s="38"/>
      <c r="F123" s="194" t="s">
        <v>1676</v>
      </c>
      <c r="G123" s="38"/>
      <c r="H123" s="38"/>
      <c r="I123" s="190"/>
      <c r="J123" s="38"/>
      <c r="K123" s="38"/>
      <c r="L123" s="41"/>
      <c r="M123" s="191"/>
      <c r="N123" s="192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150</v>
      </c>
      <c r="AU123" s="19" t="s">
        <v>82</v>
      </c>
    </row>
    <row r="124" spans="1:65" s="2" customFormat="1" ht="24.15" customHeight="1" x14ac:dyDescent="0.2">
      <c r="A124" s="36"/>
      <c r="B124" s="37"/>
      <c r="C124" s="227" t="s">
        <v>382</v>
      </c>
      <c r="D124" s="227" t="s">
        <v>302</v>
      </c>
      <c r="E124" s="228" t="s">
        <v>1677</v>
      </c>
      <c r="F124" s="229" t="s">
        <v>1678</v>
      </c>
      <c r="G124" s="230" t="s">
        <v>144</v>
      </c>
      <c r="H124" s="231">
        <v>100</v>
      </c>
      <c r="I124" s="232">
        <v>144</v>
      </c>
      <c r="J124" s="233">
        <f>ROUND(I124*H124,2)</f>
        <v>14400</v>
      </c>
      <c r="K124" s="229" t="s">
        <v>145</v>
      </c>
      <c r="L124" s="234"/>
      <c r="M124" s="235" t="s">
        <v>19</v>
      </c>
      <c r="N124" s="236" t="s">
        <v>43</v>
      </c>
      <c r="O124" s="66"/>
      <c r="P124" s="184">
        <f>O124*H124</f>
        <v>0</v>
      </c>
      <c r="Q124" s="184">
        <v>1.9000000000000001E-4</v>
      </c>
      <c r="R124" s="184">
        <f>Q124*H124</f>
        <v>1.9E-2</v>
      </c>
      <c r="S124" s="184">
        <v>0</v>
      </c>
      <c r="T124" s="185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86" t="s">
        <v>428</v>
      </c>
      <c r="AT124" s="186" t="s">
        <v>302</v>
      </c>
      <c r="AU124" s="186" t="s">
        <v>82</v>
      </c>
      <c r="AY124" s="19" t="s">
        <v>138</v>
      </c>
      <c r="BE124" s="187">
        <f>IF(N124="základní",J124,0)</f>
        <v>14400</v>
      </c>
      <c r="BF124" s="187">
        <f>IF(N124="snížená",J124,0)</f>
        <v>0</v>
      </c>
      <c r="BG124" s="187">
        <f>IF(N124="zákl. přenesená",J124,0)</f>
        <v>0</v>
      </c>
      <c r="BH124" s="187">
        <f>IF(N124="sníž. přenesená",J124,0)</f>
        <v>0</v>
      </c>
      <c r="BI124" s="187">
        <f>IF(N124="nulová",J124,0)</f>
        <v>0</v>
      </c>
      <c r="BJ124" s="19" t="s">
        <v>80</v>
      </c>
      <c r="BK124" s="187">
        <f>ROUND(I124*H124,2)</f>
        <v>14400</v>
      </c>
      <c r="BL124" s="19" t="s">
        <v>313</v>
      </c>
      <c r="BM124" s="186" t="s">
        <v>1679</v>
      </c>
    </row>
    <row r="125" spans="1:65" s="2" customFormat="1" ht="19.2" x14ac:dyDescent="0.2">
      <c r="A125" s="36"/>
      <c r="B125" s="37"/>
      <c r="C125" s="38"/>
      <c r="D125" s="188" t="s">
        <v>148</v>
      </c>
      <c r="E125" s="38"/>
      <c r="F125" s="189" t="s">
        <v>1678</v>
      </c>
      <c r="G125" s="38"/>
      <c r="H125" s="38"/>
      <c r="I125" s="190"/>
      <c r="J125" s="38"/>
      <c r="K125" s="38"/>
      <c r="L125" s="41"/>
      <c r="M125" s="191"/>
      <c r="N125" s="192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148</v>
      </c>
      <c r="AU125" s="19" t="s">
        <v>82</v>
      </c>
    </row>
    <row r="126" spans="1:65" s="2" customFormat="1" ht="55.5" customHeight="1" x14ac:dyDescent="0.2">
      <c r="A126" s="36"/>
      <c r="B126" s="37"/>
      <c r="C126" s="175" t="s">
        <v>598</v>
      </c>
      <c r="D126" s="175" t="s">
        <v>141</v>
      </c>
      <c r="E126" s="176" t="s">
        <v>1673</v>
      </c>
      <c r="F126" s="177" t="s">
        <v>1674</v>
      </c>
      <c r="G126" s="178" t="s">
        <v>144</v>
      </c>
      <c r="H126" s="179">
        <v>44</v>
      </c>
      <c r="I126" s="180">
        <v>180</v>
      </c>
      <c r="J126" s="181">
        <f>ROUND(I126*H126,2)</f>
        <v>7920</v>
      </c>
      <c r="K126" s="177" t="s">
        <v>145</v>
      </c>
      <c r="L126" s="41"/>
      <c r="M126" s="182" t="s">
        <v>19</v>
      </c>
      <c r="N126" s="183" t="s">
        <v>43</v>
      </c>
      <c r="O126" s="66"/>
      <c r="P126" s="184">
        <f>O126*H126</f>
        <v>0</v>
      </c>
      <c r="Q126" s="184">
        <v>0</v>
      </c>
      <c r="R126" s="184">
        <f>Q126*H126</f>
        <v>0</v>
      </c>
      <c r="S126" s="184">
        <v>0</v>
      </c>
      <c r="T126" s="185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86" t="s">
        <v>313</v>
      </c>
      <c r="AT126" s="186" t="s">
        <v>141</v>
      </c>
      <c r="AU126" s="186" t="s">
        <v>82</v>
      </c>
      <c r="AY126" s="19" t="s">
        <v>138</v>
      </c>
      <c r="BE126" s="187">
        <f>IF(N126="základní",J126,0)</f>
        <v>7920</v>
      </c>
      <c r="BF126" s="187">
        <f>IF(N126="snížená",J126,0)</f>
        <v>0</v>
      </c>
      <c r="BG126" s="187">
        <f>IF(N126="zákl. přenesená",J126,0)</f>
        <v>0</v>
      </c>
      <c r="BH126" s="187">
        <f>IF(N126="sníž. přenesená",J126,0)</f>
        <v>0</v>
      </c>
      <c r="BI126" s="187">
        <f>IF(N126="nulová",J126,0)</f>
        <v>0</v>
      </c>
      <c r="BJ126" s="19" t="s">
        <v>80</v>
      </c>
      <c r="BK126" s="187">
        <f>ROUND(I126*H126,2)</f>
        <v>7920</v>
      </c>
      <c r="BL126" s="19" t="s">
        <v>313</v>
      </c>
      <c r="BM126" s="186" t="s">
        <v>1680</v>
      </c>
    </row>
    <row r="127" spans="1:65" s="2" customFormat="1" ht="38.4" x14ac:dyDescent="0.2">
      <c r="A127" s="36"/>
      <c r="B127" s="37"/>
      <c r="C127" s="38"/>
      <c r="D127" s="188" t="s">
        <v>148</v>
      </c>
      <c r="E127" s="38"/>
      <c r="F127" s="189" t="s">
        <v>1674</v>
      </c>
      <c r="G127" s="38"/>
      <c r="H127" s="38"/>
      <c r="I127" s="190"/>
      <c r="J127" s="38"/>
      <c r="K127" s="38"/>
      <c r="L127" s="41"/>
      <c r="M127" s="191"/>
      <c r="N127" s="192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148</v>
      </c>
      <c r="AU127" s="19" t="s">
        <v>82</v>
      </c>
    </row>
    <row r="128" spans="1:65" s="2" customFormat="1" x14ac:dyDescent="0.2">
      <c r="A128" s="36"/>
      <c r="B128" s="37"/>
      <c r="C128" s="38"/>
      <c r="D128" s="193" t="s">
        <v>150</v>
      </c>
      <c r="E128" s="38"/>
      <c r="F128" s="194" t="s">
        <v>1676</v>
      </c>
      <c r="G128" s="38"/>
      <c r="H128" s="38"/>
      <c r="I128" s="190"/>
      <c r="J128" s="38"/>
      <c r="K128" s="38"/>
      <c r="L128" s="41"/>
      <c r="M128" s="191"/>
      <c r="N128" s="192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150</v>
      </c>
      <c r="AU128" s="19" t="s">
        <v>82</v>
      </c>
    </row>
    <row r="129" spans="1:65" s="2" customFormat="1" ht="24.15" customHeight="1" x14ac:dyDescent="0.2">
      <c r="A129" s="36"/>
      <c r="B129" s="37"/>
      <c r="C129" s="227" t="s">
        <v>604</v>
      </c>
      <c r="D129" s="227" t="s">
        <v>302</v>
      </c>
      <c r="E129" s="228" t="s">
        <v>1681</v>
      </c>
      <c r="F129" s="229" t="s">
        <v>1682</v>
      </c>
      <c r="G129" s="230" t="s">
        <v>144</v>
      </c>
      <c r="H129" s="231">
        <v>44</v>
      </c>
      <c r="I129" s="232">
        <v>54</v>
      </c>
      <c r="J129" s="233">
        <f>ROUND(I129*H129,2)</f>
        <v>2376</v>
      </c>
      <c r="K129" s="229" t="s">
        <v>145</v>
      </c>
      <c r="L129" s="234"/>
      <c r="M129" s="235" t="s">
        <v>19</v>
      </c>
      <c r="N129" s="236" t="s">
        <v>43</v>
      </c>
      <c r="O129" s="66"/>
      <c r="P129" s="184">
        <f>O129*H129</f>
        <v>0</v>
      </c>
      <c r="Q129" s="184">
        <v>9.0000000000000006E-5</v>
      </c>
      <c r="R129" s="184">
        <f>Q129*H129</f>
        <v>3.96E-3</v>
      </c>
      <c r="S129" s="184">
        <v>0</v>
      </c>
      <c r="T129" s="185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86" t="s">
        <v>428</v>
      </c>
      <c r="AT129" s="186" t="s">
        <v>302</v>
      </c>
      <c r="AU129" s="186" t="s">
        <v>82</v>
      </c>
      <c r="AY129" s="19" t="s">
        <v>138</v>
      </c>
      <c r="BE129" s="187">
        <f>IF(N129="základní",J129,0)</f>
        <v>2376</v>
      </c>
      <c r="BF129" s="187">
        <f>IF(N129="snížená",J129,0)</f>
        <v>0</v>
      </c>
      <c r="BG129" s="187">
        <f>IF(N129="zákl. přenesená",J129,0)</f>
        <v>0</v>
      </c>
      <c r="BH129" s="187">
        <f>IF(N129="sníž. přenesená",J129,0)</f>
        <v>0</v>
      </c>
      <c r="BI129" s="187">
        <f>IF(N129="nulová",J129,0)</f>
        <v>0</v>
      </c>
      <c r="BJ129" s="19" t="s">
        <v>80</v>
      </c>
      <c r="BK129" s="187">
        <f>ROUND(I129*H129,2)</f>
        <v>2376</v>
      </c>
      <c r="BL129" s="19" t="s">
        <v>313</v>
      </c>
      <c r="BM129" s="186" t="s">
        <v>1683</v>
      </c>
    </row>
    <row r="130" spans="1:65" s="2" customFormat="1" ht="19.2" x14ac:dyDescent="0.2">
      <c r="A130" s="36"/>
      <c r="B130" s="37"/>
      <c r="C130" s="38"/>
      <c r="D130" s="188" t="s">
        <v>148</v>
      </c>
      <c r="E130" s="38"/>
      <c r="F130" s="189" t="s">
        <v>1682</v>
      </c>
      <c r="G130" s="38"/>
      <c r="H130" s="38"/>
      <c r="I130" s="190"/>
      <c r="J130" s="38"/>
      <c r="K130" s="38"/>
      <c r="L130" s="41"/>
      <c r="M130" s="191"/>
      <c r="N130" s="192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148</v>
      </c>
      <c r="AU130" s="19" t="s">
        <v>82</v>
      </c>
    </row>
    <row r="131" spans="1:65" s="2" customFormat="1" ht="44.25" customHeight="1" x14ac:dyDescent="0.2">
      <c r="A131" s="36"/>
      <c r="B131" s="37"/>
      <c r="C131" s="175" t="s">
        <v>627</v>
      </c>
      <c r="D131" s="175" t="s">
        <v>141</v>
      </c>
      <c r="E131" s="176" t="s">
        <v>1684</v>
      </c>
      <c r="F131" s="177" t="s">
        <v>1685</v>
      </c>
      <c r="G131" s="178" t="s">
        <v>757</v>
      </c>
      <c r="H131" s="179">
        <v>452</v>
      </c>
      <c r="I131" s="180">
        <v>32</v>
      </c>
      <c r="J131" s="181">
        <f>ROUND(I131*H131,2)</f>
        <v>14464</v>
      </c>
      <c r="K131" s="177" t="s">
        <v>145</v>
      </c>
      <c r="L131" s="41"/>
      <c r="M131" s="182" t="s">
        <v>19</v>
      </c>
      <c r="N131" s="183" t="s">
        <v>43</v>
      </c>
      <c r="O131" s="66"/>
      <c r="P131" s="184">
        <f>O131*H131</f>
        <v>0</v>
      </c>
      <c r="Q131" s="184">
        <v>0</v>
      </c>
      <c r="R131" s="184">
        <f>Q131*H131</f>
        <v>0</v>
      </c>
      <c r="S131" s="184">
        <v>0</v>
      </c>
      <c r="T131" s="185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86" t="s">
        <v>313</v>
      </c>
      <c r="AT131" s="186" t="s">
        <v>141</v>
      </c>
      <c r="AU131" s="186" t="s">
        <v>82</v>
      </c>
      <c r="AY131" s="19" t="s">
        <v>138</v>
      </c>
      <c r="BE131" s="187">
        <f>IF(N131="základní",J131,0)</f>
        <v>14464</v>
      </c>
      <c r="BF131" s="187">
        <f>IF(N131="snížená",J131,0)</f>
        <v>0</v>
      </c>
      <c r="BG131" s="187">
        <f>IF(N131="zákl. přenesená",J131,0)</f>
        <v>0</v>
      </c>
      <c r="BH131" s="187">
        <f>IF(N131="sníž. přenesená",J131,0)</f>
        <v>0</v>
      </c>
      <c r="BI131" s="187">
        <f>IF(N131="nulová",J131,0)</f>
        <v>0</v>
      </c>
      <c r="BJ131" s="19" t="s">
        <v>80</v>
      </c>
      <c r="BK131" s="187">
        <f>ROUND(I131*H131,2)</f>
        <v>14464</v>
      </c>
      <c r="BL131" s="19" t="s">
        <v>313</v>
      </c>
      <c r="BM131" s="186" t="s">
        <v>1686</v>
      </c>
    </row>
    <row r="132" spans="1:65" s="2" customFormat="1" ht="28.8" x14ac:dyDescent="0.2">
      <c r="A132" s="36"/>
      <c r="B132" s="37"/>
      <c r="C132" s="38"/>
      <c r="D132" s="188" t="s">
        <v>148</v>
      </c>
      <c r="E132" s="38"/>
      <c r="F132" s="189" t="s">
        <v>1685</v>
      </c>
      <c r="G132" s="38"/>
      <c r="H132" s="38"/>
      <c r="I132" s="190"/>
      <c r="J132" s="38"/>
      <c r="K132" s="38"/>
      <c r="L132" s="41"/>
      <c r="M132" s="191"/>
      <c r="N132" s="192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9" t="s">
        <v>148</v>
      </c>
      <c r="AU132" s="19" t="s">
        <v>82</v>
      </c>
    </row>
    <row r="133" spans="1:65" s="2" customFormat="1" x14ac:dyDescent="0.2">
      <c r="A133" s="36"/>
      <c r="B133" s="37"/>
      <c r="C133" s="38"/>
      <c r="D133" s="193" t="s">
        <v>150</v>
      </c>
      <c r="E133" s="38"/>
      <c r="F133" s="194" t="s">
        <v>1687</v>
      </c>
      <c r="G133" s="38"/>
      <c r="H133" s="38"/>
      <c r="I133" s="190"/>
      <c r="J133" s="38"/>
      <c r="K133" s="38"/>
      <c r="L133" s="41"/>
      <c r="M133" s="191"/>
      <c r="N133" s="192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150</v>
      </c>
      <c r="AU133" s="19" t="s">
        <v>82</v>
      </c>
    </row>
    <row r="134" spans="1:65" s="2" customFormat="1" ht="24.15" customHeight="1" x14ac:dyDescent="0.2">
      <c r="A134" s="36"/>
      <c r="B134" s="37"/>
      <c r="C134" s="227" t="s">
        <v>631</v>
      </c>
      <c r="D134" s="227" t="s">
        <v>302</v>
      </c>
      <c r="E134" s="228" t="s">
        <v>1688</v>
      </c>
      <c r="F134" s="229" t="s">
        <v>1689</v>
      </c>
      <c r="G134" s="230" t="s">
        <v>757</v>
      </c>
      <c r="H134" s="231">
        <v>519.79999999999995</v>
      </c>
      <c r="I134" s="232">
        <v>14</v>
      </c>
      <c r="J134" s="233">
        <f>ROUND(I134*H134,2)</f>
        <v>7277.2</v>
      </c>
      <c r="K134" s="229" t="s">
        <v>145</v>
      </c>
      <c r="L134" s="234"/>
      <c r="M134" s="235" t="s">
        <v>19</v>
      </c>
      <c r="N134" s="236" t="s">
        <v>43</v>
      </c>
      <c r="O134" s="66"/>
      <c r="P134" s="184">
        <f>O134*H134</f>
        <v>0</v>
      </c>
      <c r="Q134" s="184">
        <v>5.0000000000000002E-5</v>
      </c>
      <c r="R134" s="184">
        <f>Q134*H134</f>
        <v>2.5989999999999999E-2</v>
      </c>
      <c r="S134" s="184">
        <v>0</v>
      </c>
      <c r="T134" s="185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6" t="s">
        <v>428</v>
      </c>
      <c r="AT134" s="186" t="s">
        <v>302</v>
      </c>
      <c r="AU134" s="186" t="s">
        <v>82</v>
      </c>
      <c r="AY134" s="19" t="s">
        <v>138</v>
      </c>
      <c r="BE134" s="187">
        <f>IF(N134="základní",J134,0)</f>
        <v>7277.2</v>
      </c>
      <c r="BF134" s="187">
        <f>IF(N134="snížená",J134,0)</f>
        <v>0</v>
      </c>
      <c r="BG134" s="187">
        <f>IF(N134="zákl. přenesená",J134,0)</f>
        <v>0</v>
      </c>
      <c r="BH134" s="187">
        <f>IF(N134="sníž. přenesená",J134,0)</f>
        <v>0</v>
      </c>
      <c r="BI134" s="187">
        <f>IF(N134="nulová",J134,0)</f>
        <v>0</v>
      </c>
      <c r="BJ134" s="19" t="s">
        <v>80</v>
      </c>
      <c r="BK134" s="187">
        <f>ROUND(I134*H134,2)</f>
        <v>7277.2</v>
      </c>
      <c r="BL134" s="19" t="s">
        <v>313</v>
      </c>
      <c r="BM134" s="186" t="s">
        <v>1690</v>
      </c>
    </row>
    <row r="135" spans="1:65" s="2" customFormat="1" ht="19.2" x14ac:dyDescent="0.2">
      <c r="A135" s="36"/>
      <c r="B135" s="37"/>
      <c r="C135" s="38"/>
      <c r="D135" s="188" t="s">
        <v>148</v>
      </c>
      <c r="E135" s="38"/>
      <c r="F135" s="189" t="s">
        <v>1689</v>
      </c>
      <c r="G135" s="38"/>
      <c r="H135" s="38"/>
      <c r="I135" s="190"/>
      <c r="J135" s="38"/>
      <c r="K135" s="38"/>
      <c r="L135" s="41"/>
      <c r="M135" s="191"/>
      <c r="N135" s="192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148</v>
      </c>
      <c r="AU135" s="19" t="s">
        <v>82</v>
      </c>
    </row>
    <row r="136" spans="1:65" s="14" customFormat="1" x14ac:dyDescent="0.2">
      <c r="B136" s="205"/>
      <c r="C136" s="206"/>
      <c r="D136" s="188" t="s">
        <v>158</v>
      </c>
      <c r="E136" s="207" t="s">
        <v>19</v>
      </c>
      <c r="F136" s="208" t="s">
        <v>1691</v>
      </c>
      <c r="G136" s="206"/>
      <c r="H136" s="209">
        <v>519.79999999999995</v>
      </c>
      <c r="I136" s="210"/>
      <c r="J136" s="206"/>
      <c r="K136" s="206"/>
      <c r="L136" s="211"/>
      <c r="M136" s="212"/>
      <c r="N136" s="213"/>
      <c r="O136" s="213"/>
      <c r="P136" s="213"/>
      <c r="Q136" s="213"/>
      <c r="R136" s="213"/>
      <c r="S136" s="213"/>
      <c r="T136" s="214"/>
      <c r="AT136" s="215" t="s">
        <v>158</v>
      </c>
      <c r="AU136" s="215" t="s">
        <v>82</v>
      </c>
      <c r="AV136" s="14" t="s">
        <v>82</v>
      </c>
      <c r="AW136" s="14" t="s">
        <v>33</v>
      </c>
      <c r="AX136" s="14" t="s">
        <v>80</v>
      </c>
      <c r="AY136" s="215" t="s">
        <v>138</v>
      </c>
    </row>
    <row r="137" spans="1:65" s="2" customFormat="1" ht="44.25" customHeight="1" x14ac:dyDescent="0.2">
      <c r="A137" s="36"/>
      <c r="B137" s="37"/>
      <c r="C137" s="175" t="s">
        <v>608</v>
      </c>
      <c r="D137" s="175" t="s">
        <v>141</v>
      </c>
      <c r="E137" s="176" t="s">
        <v>1692</v>
      </c>
      <c r="F137" s="177" t="s">
        <v>1693</v>
      </c>
      <c r="G137" s="178" t="s">
        <v>757</v>
      </c>
      <c r="H137" s="179">
        <v>136</v>
      </c>
      <c r="I137" s="180">
        <v>36</v>
      </c>
      <c r="J137" s="181">
        <f>ROUND(I137*H137,2)</f>
        <v>4896</v>
      </c>
      <c r="K137" s="177" t="s">
        <v>145</v>
      </c>
      <c r="L137" s="41"/>
      <c r="M137" s="182" t="s">
        <v>19</v>
      </c>
      <c r="N137" s="183" t="s">
        <v>43</v>
      </c>
      <c r="O137" s="66"/>
      <c r="P137" s="184">
        <f>O137*H137</f>
        <v>0</v>
      </c>
      <c r="Q137" s="184">
        <v>0</v>
      </c>
      <c r="R137" s="184">
        <f>Q137*H137</f>
        <v>0</v>
      </c>
      <c r="S137" s="184">
        <v>0</v>
      </c>
      <c r="T137" s="185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86" t="s">
        <v>313</v>
      </c>
      <c r="AT137" s="186" t="s">
        <v>141</v>
      </c>
      <c r="AU137" s="186" t="s">
        <v>82</v>
      </c>
      <c r="AY137" s="19" t="s">
        <v>138</v>
      </c>
      <c r="BE137" s="187">
        <f>IF(N137="základní",J137,0)</f>
        <v>4896</v>
      </c>
      <c r="BF137" s="187">
        <f>IF(N137="snížená",J137,0)</f>
        <v>0</v>
      </c>
      <c r="BG137" s="187">
        <f>IF(N137="zákl. přenesená",J137,0)</f>
        <v>0</v>
      </c>
      <c r="BH137" s="187">
        <f>IF(N137="sníž. přenesená",J137,0)</f>
        <v>0</v>
      </c>
      <c r="BI137" s="187">
        <f>IF(N137="nulová",J137,0)</f>
        <v>0</v>
      </c>
      <c r="BJ137" s="19" t="s">
        <v>80</v>
      </c>
      <c r="BK137" s="187">
        <f>ROUND(I137*H137,2)</f>
        <v>4896</v>
      </c>
      <c r="BL137" s="19" t="s">
        <v>313</v>
      </c>
      <c r="BM137" s="186" t="s">
        <v>1694</v>
      </c>
    </row>
    <row r="138" spans="1:65" s="2" customFormat="1" ht="28.8" x14ac:dyDescent="0.2">
      <c r="A138" s="36"/>
      <c r="B138" s="37"/>
      <c r="C138" s="38"/>
      <c r="D138" s="188" t="s">
        <v>148</v>
      </c>
      <c r="E138" s="38"/>
      <c r="F138" s="189" t="s">
        <v>1693</v>
      </c>
      <c r="G138" s="38"/>
      <c r="H138" s="38"/>
      <c r="I138" s="190"/>
      <c r="J138" s="38"/>
      <c r="K138" s="38"/>
      <c r="L138" s="41"/>
      <c r="M138" s="191"/>
      <c r="N138" s="192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9" t="s">
        <v>148</v>
      </c>
      <c r="AU138" s="19" t="s">
        <v>82</v>
      </c>
    </row>
    <row r="139" spans="1:65" s="2" customFormat="1" x14ac:dyDescent="0.2">
      <c r="A139" s="36"/>
      <c r="B139" s="37"/>
      <c r="C139" s="38"/>
      <c r="D139" s="193" t="s">
        <v>150</v>
      </c>
      <c r="E139" s="38"/>
      <c r="F139" s="194" t="s">
        <v>1695</v>
      </c>
      <c r="G139" s="38"/>
      <c r="H139" s="38"/>
      <c r="I139" s="190"/>
      <c r="J139" s="38"/>
      <c r="K139" s="38"/>
      <c r="L139" s="41"/>
      <c r="M139" s="191"/>
      <c r="N139" s="192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150</v>
      </c>
      <c r="AU139" s="19" t="s">
        <v>82</v>
      </c>
    </row>
    <row r="140" spans="1:65" s="2" customFormat="1" ht="24.15" customHeight="1" x14ac:dyDescent="0.2">
      <c r="A140" s="36"/>
      <c r="B140" s="37"/>
      <c r="C140" s="227" t="s">
        <v>623</v>
      </c>
      <c r="D140" s="227" t="s">
        <v>302</v>
      </c>
      <c r="E140" s="228" t="s">
        <v>1696</v>
      </c>
      <c r="F140" s="229" t="s">
        <v>1697</v>
      </c>
      <c r="G140" s="230" t="s">
        <v>757</v>
      </c>
      <c r="H140" s="231">
        <v>156.4</v>
      </c>
      <c r="I140" s="232">
        <v>68</v>
      </c>
      <c r="J140" s="233">
        <f>ROUND(I140*H140,2)</f>
        <v>10635.2</v>
      </c>
      <c r="K140" s="229" t="s">
        <v>145</v>
      </c>
      <c r="L140" s="234"/>
      <c r="M140" s="235" t="s">
        <v>19</v>
      </c>
      <c r="N140" s="236" t="s">
        <v>43</v>
      </c>
      <c r="O140" s="66"/>
      <c r="P140" s="184">
        <f>O140*H140</f>
        <v>0</v>
      </c>
      <c r="Q140" s="184">
        <v>2.2000000000000001E-4</v>
      </c>
      <c r="R140" s="184">
        <f>Q140*H140</f>
        <v>3.4408000000000001E-2</v>
      </c>
      <c r="S140" s="184">
        <v>0</v>
      </c>
      <c r="T140" s="185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86" t="s">
        <v>428</v>
      </c>
      <c r="AT140" s="186" t="s">
        <v>302</v>
      </c>
      <c r="AU140" s="186" t="s">
        <v>82</v>
      </c>
      <c r="AY140" s="19" t="s">
        <v>138</v>
      </c>
      <c r="BE140" s="187">
        <f>IF(N140="základní",J140,0)</f>
        <v>10635.2</v>
      </c>
      <c r="BF140" s="187">
        <f>IF(N140="snížená",J140,0)</f>
        <v>0</v>
      </c>
      <c r="BG140" s="187">
        <f>IF(N140="zákl. přenesená",J140,0)</f>
        <v>0</v>
      </c>
      <c r="BH140" s="187">
        <f>IF(N140="sníž. přenesená",J140,0)</f>
        <v>0</v>
      </c>
      <c r="BI140" s="187">
        <f>IF(N140="nulová",J140,0)</f>
        <v>0</v>
      </c>
      <c r="BJ140" s="19" t="s">
        <v>80</v>
      </c>
      <c r="BK140" s="187">
        <f>ROUND(I140*H140,2)</f>
        <v>10635.2</v>
      </c>
      <c r="BL140" s="19" t="s">
        <v>313</v>
      </c>
      <c r="BM140" s="186" t="s">
        <v>1698</v>
      </c>
    </row>
    <row r="141" spans="1:65" s="2" customFormat="1" ht="19.2" x14ac:dyDescent="0.2">
      <c r="A141" s="36"/>
      <c r="B141" s="37"/>
      <c r="C141" s="38"/>
      <c r="D141" s="188" t="s">
        <v>148</v>
      </c>
      <c r="E141" s="38"/>
      <c r="F141" s="189" t="s">
        <v>1697</v>
      </c>
      <c r="G141" s="38"/>
      <c r="H141" s="38"/>
      <c r="I141" s="190"/>
      <c r="J141" s="38"/>
      <c r="K141" s="38"/>
      <c r="L141" s="41"/>
      <c r="M141" s="191"/>
      <c r="N141" s="192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148</v>
      </c>
      <c r="AU141" s="19" t="s">
        <v>82</v>
      </c>
    </row>
    <row r="142" spans="1:65" s="14" customFormat="1" x14ac:dyDescent="0.2">
      <c r="B142" s="205"/>
      <c r="C142" s="206"/>
      <c r="D142" s="188" t="s">
        <v>158</v>
      </c>
      <c r="E142" s="207" t="s">
        <v>19</v>
      </c>
      <c r="F142" s="208" t="s">
        <v>1699</v>
      </c>
      <c r="G142" s="206"/>
      <c r="H142" s="209">
        <v>156.4</v>
      </c>
      <c r="I142" s="210"/>
      <c r="J142" s="206"/>
      <c r="K142" s="206"/>
      <c r="L142" s="211"/>
      <c r="M142" s="212"/>
      <c r="N142" s="213"/>
      <c r="O142" s="213"/>
      <c r="P142" s="213"/>
      <c r="Q142" s="213"/>
      <c r="R142" s="213"/>
      <c r="S142" s="213"/>
      <c r="T142" s="214"/>
      <c r="AT142" s="215" t="s">
        <v>158</v>
      </c>
      <c r="AU142" s="215" t="s">
        <v>82</v>
      </c>
      <c r="AV142" s="14" t="s">
        <v>82</v>
      </c>
      <c r="AW142" s="14" t="s">
        <v>33</v>
      </c>
      <c r="AX142" s="14" t="s">
        <v>80</v>
      </c>
      <c r="AY142" s="215" t="s">
        <v>138</v>
      </c>
    </row>
    <row r="143" spans="1:65" s="2" customFormat="1" ht="44.25" customHeight="1" x14ac:dyDescent="0.2">
      <c r="A143" s="36"/>
      <c r="B143" s="37"/>
      <c r="C143" s="175" t="s">
        <v>661</v>
      </c>
      <c r="D143" s="175" t="s">
        <v>141</v>
      </c>
      <c r="E143" s="176" t="s">
        <v>1692</v>
      </c>
      <c r="F143" s="177" t="s">
        <v>1693</v>
      </c>
      <c r="G143" s="178" t="s">
        <v>757</v>
      </c>
      <c r="H143" s="179">
        <v>40</v>
      </c>
      <c r="I143" s="180">
        <v>36</v>
      </c>
      <c r="J143" s="181">
        <f>ROUND(I143*H143,2)</f>
        <v>1440</v>
      </c>
      <c r="K143" s="177" t="s">
        <v>145</v>
      </c>
      <c r="L143" s="41"/>
      <c r="M143" s="182" t="s">
        <v>19</v>
      </c>
      <c r="N143" s="183" t="s">
        <v>43</v>
      </c>
      <c r="O143" s="66"/>
      <c r="P143" s="184">
        <f>O143*H143</f>
        <v>0</v>
      </c>
      <c r="Q143" s="184">
        <v>0</v>
      </c>
      <c r="R143" s="184">
        <f>Q143*H143</f>
        <v>0</v>
      </c>
      <c r="S143" s="184">
        <v>0</v>
      </c>
      <c r="T143" s="185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86" t="s">
        <v>313</v>
      </c>
      <c r="AT143" s="186" t="s">
        <v>141</v>
      </c>
      <c r="AU143" s="186" t="s">
        <v>82</v>
      </c>
      <c r="AY143" s="19" t="s">
        <v>138</v>
      </c>
      <c r="BE143" s="187">
        <f>IF(N143="základní",J143,0)</f>
        <v>1440</v>
      </c>
      <c r="BF143" s="187">
        <f>IF(N143="snížená",J143,0)</f>
        <v>0</v>
      </c>
      <c r="BG143" s="187">
        <f>IF(N143="zákl. přenesená",J143,0)</f>
        <v>0</v>
      </c>
      <c r="BH143" s="187">
        <f>IF(N143="sníž. přenesená",J143,0)</f>
        <v>0</v>
      </c>
      <c r="BI143" s="187">
        <f>IF(N143="nulová",J143,0)</f>
        <v>0</v>
      </c>
      <c r="BJ143" s="19" t="s">
        <v>80</v>
      </c>
      <c r="BK143" s="187">
        <f>ROUND(I143*H143,2)</f>
        <v>1440</v>
      </c>
      <c r="BL143" s="19" t="s">
        <v>313</v>
      </c>
      <c r="BM143" s="186" t="s">
        <v>1700</v>
      </c>
    </row>
    <row r="144" spans="1:65" s="2" customFormat="1" ht="28.8" x14ac:dyDescent="0.2">
      <c r="A144" s="36"/>
      <c r="B144" s="37"/>
      <c r="C144" s="38"/>
      <c r="D144" s="188" t="s">
        <v>148</v>
      </c>
      <c r="E144" s="38"/>
      <c r="F144" s="189" t="s">
        <v>1693</v>
      </c>
      <c r="G144" s="38"/>
      <c r="H144" s="38"/>
      <c r="I144" s="190"/>
      <c r="J144" s="38"/>
      <c r="K144" s="38"/>
      <c r="L144" s="41"/>
      <c r="M144" s="191"/>
      <c r="N144" s="192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148</v>
      </c>
      <c r="AU144" s="19" t="s">
        <v>82</v>
      </c>
    </row>
    <row r="145" spans="1:65" s="2" customFormat="1" x14ac:dyDescent="0.2">
      <c r="A145" s="36"/>
      <c r="B145" s="37"/>
      <c r="C145" s="38"/>
      <c r="D145" s="193" t="s">
        <v>150</v>
      </c>
      <c r="E145" s="38"/>
      <c r="F145" s="194" t="s">
        <v>1695</v>
      </c>
      <c r="G145" s="38"/>
      <c r="H145" s="38"/>
      <c r="I145" s="190"/>
      <c r="J145" s="38"/>
      <c r="K145" s="38"/>
      <c r="L145" s="41"/>
      <c r="M145" s="191"/>
      <c r="N145" s="192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150</v>
      </c>
      <c r="AU145" s="19" t="s">
        <v>82</v>
      </c>
    </row>
    <row r="146" spans="1:65" s="2" customFormat="1" ht="24.15" customHeight="1" x14ac:dyDescent="0.2">
      <c r="A146" s="36"/>
      <c r="B146" s="37"/>
      <c r="C146" s="227" t="s">
        <v>666</v>
      </c>
      <c r="D146" s="227" t="s">
        <v>302</v>
      </c>
      <c r="E146" s="228" t="s">
        <v>1701</v>
      </c>
      <c r="F146" s="229" t="s">
        <v>1702</v>
      </c>
      <c r="G146" s="230" t="s">
        <v>757</v>
      </c>
      <c r="H146" s="231">
        <v>46</v>
      </c>
      <c r="I146" s="232">
        <v>36</v>
      </c>
      <c r="J146" s="233">
        <f>ROUND(I146*H146,2)</f>
        <v>1656</v>
      </c>
      <c r="K146" s="229" t="s">
        <v>145</v>
      </c>
      <c r="L146" s="234"/>
      <c r="M146" s="235" t="s">
        <v>19</v>
      </c>
      <c r="N146" s="236" t="s">
        <v>43</v>
      </c>
      <c r="O146" s="66"/>
      <c r="P146" s="184">
        <f>O146*H146</f>
        <v>0</v>
      </c>
      <c r="Q146" s="184">
        <v>1.1E-4</v>
      </c>
      <c r="R146" s="184">
        <f>Q146*H146</f>
        <v>5.0600000000000003E-3</v>
      </c>
      <c r="S146" s="184">
        <v>0</v>
      </c>
      <c r="T146" s="185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86" t="s">
        <v>428</v>
      </c>
      <c r="AT146" s="186" t="s">
        <v>302</v>
      </c>
      <c r="AU146" s="186" t="s">
        <v>82</v>
      </c>
      <c r="AY146" s="19" t="s">
        <v>138</v>
      </c>
      <c r="BE146" s="187">
        <f>IF(N146="základní",J146,0)</f>
        <v>1656</v>
      </c>
      <c r="BF146" s="187">
        <f>IF(N146="snížená",J146,0)</f>
        <v>0</v>
      </c>
      <c r="BG146" s="187">
        <f>IF(N146="zákl. přenesená",J146,0)</f>
        <v>0</v>
      </c>
      <c r="BH146" s="187">
        <f>IF(N146="sníž. přenesená",J146,0)</f>
        <v>0</v>
      </c>
      <c r="BI146" s="187">
        <f>IF(N146="nulová",J146,0)</f>
        <v>0</v>
      </c>
      <c r="BJ146" s="19" t="s">
        <v>80</v>
      </c>
      <c r="BK146" s="187">
        <f>ROUND(I146*H146,2)</f>
        <v>1656</v>
      </c>
      <c r="BL146" s="19" t="s">
        <v>313</v>
      </c>
      <c r="BM146" s="186" t="s">
        <v>1703</v>
      </c>
    </row>
    <row r="147" spans="1:65" s="2" customFormat="1" ht="19.2" x14ac:dyDescent="0.2">
      <c r="A147" s="36"/>
      <c r="B147" s="37"/>
      <c r="C147" s="38"/>
      <c r="D147" s="188" t="s">
        <v>148</v>
      </c>
      <c r="E147" s="38"/>
      <c r="F147" s="189" t="s">
        <v>1702</v>
      </c>
      <c r="G147" s="38"/>
      <c r="H147" s="38"/>
      <c r="I147" s="190"/>
      <c r="J147" s="38"/>
      <c r="K147" s="38"/>
      <c r="L147" s="41"/>
      <c r="M147" s="191"/>
      <c r="N147" s="192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148</v>
      </c>
      <c r="AU147" s="19" t="s">
        <v>82</v>
      </c>
    </row>
    <row r="148" spans="1:65" s="14" customFormat="1" x14ac:dyDescent="0.2">
      <c r="B148" s="205"/>
      <c r="C148" s="206"/>
      <c r="D148" s="188" t="s">
        <v>158</v>
      </c>
      <c r="E148" s="207" t="s">
        <v>19</v>
      </c>
      <c r="F148" s="208" t="s">
        <v>1704</v>
      </c>
      <c r="G148" s="206"/>
      <c r="H148" s="209">
        <v>46</v>
      </c>
      <c r="I148" s="210"/>
      <c r="J148" s="206"/>
      <c r="K148" s="206"/>
      <c r="L148" s="211"/>
      <c r="M148" s="212"/>
      <c r="N148" s="213"/>
      <c r="O148" s="213"/>
      <c r="P148" s="213"/>
      <c r="Q148" s="213"/>
      <c r="R148" s="213"/>
      <c r="S148" s="213"/>
      <c r="T148" s="214"/>
      <c r="AT148" s="215" t="s">
        <v>158</v>
      </c>
      <c r="AU148" s="215" t="s">
        <v>82</v>
      </c>
      <c r="AV148" s="14" t="s">
        <v>82</v>
      </c>
      <c r="AW148" s="14" t="s">
        <v>33</v>
      </c>
      <c r="AX148" s="14" t="s">
        <v>80</v>
      </c>
      <c r="AY148" s="215" t="s">
        <v>138</v>
      </c>
    </row>
    <row r="149" spans="1:65" s="2" customFormat="1" ht="44.25" customHeight="1" x14ac:dyDescent="0.2">
      <c r="A149" s="36"/>
      <c r="B149" s="37"/>
      <c r="C149" s="175" t="s">
        <v>703</v>
      </c>
      <c r="D149" s="175" t="s">
        <v>141</v>
      </c>
      <c r="E149" s="176" t="s">
        <v>1705</v>
      </c>
      <c r="F149" s="177" t="s">
        <v>1706</v>
      </c>
      <c r="G149" s="178" t="s">
        <v>757</v>
      </c>
      <c r="H149" s="179">
        <v>416</v>
      </c>
      <c r="I149" s="180">
        <v>36</v>
      </c>
      <c r="J149" s="181">
        <f>ROUND(I149*H149,2)</f>
        <v>14976</v>
      </c>
      <c r="K149" s="177" t="s">
        <v>145</v>
      </c>
      <c r="L149" s="41"/>
      <c r="M149" s="182" t="s">
        <v>19</v>
      </c>
      <c r="N149" s="183" t="s">
        <v>43</v>
      </c>
      <c r="O149" s="66"/>
      <c r="P149" s="184">
        <f>O149*H149</f>
        <v>0</v>
      </c>
      <c r="Q149" s="184">
        <v>0</v>
      </c>
      <c r="R149" s="184">
        <f>Q149*H149</f>
        <v>0</v>
      </c>
      <c r="S149" s="184">
        <v>0</v>
      </c>
      <c r="T149" s="185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86" t="s">
        <v>313</v>
      </c>
      <c r="AT149" s="186" t="s">
        <v>141</v>
      </c>
      <c r="AU149" s="186" t="s">
        <v>82</v>
      </c>
      <c r="AY149" s="19" t="s">
        <v>138</v>
      </c>
      <c r="BE149" s="187">
        <f>IF(N149="základní",J149,0)</f>
        <v>14976</v>
      </c>
      <c r="BF149" s="187">
        <f>IF(N149="snížená",J149,0)</f>
        <v>0</v>
      </c>
      <c r="BG149" s="187">
        <f>IF(N149="zákl. přenesená",J149,0)</f>
        <v>0</v>
      </c>
      <c r="BH149" s="187">
        <f>IF(N149="sníž. přenesená",J149,0)</f>
        <v>0</v>
      </c>
      <c r="BI149" s="187">
        <f>IF(N149="nulová",J149,0)</f>
        <v>0</v>
      </c>
      <c r="BJ149" s="19" t="s">
        <v>80</v>
      </c>
      <c r="BK149" s="187">
        <f>ROUND(I149*H149,2)</f>
        <v>14976</v>
      </c>
      <c r="BL149" s="19" t="s">
        <v>313</v>
      </c>
      <c r="BM149" s="186" t="s">
        <v>1707</v>
      </c>
    </row>
    <row r="150" spans="1:65" s="2" customFormat="1" ht="28.8" x14ac:dyDescent="0.2">
      <c r="A150" s="36"/>
      <c r="B150" s="37"/>
      <c r="C150" s="38"/>
      <c r="D150" s="188" t="s">
        <v>148</v>
      </c>
      <c r="E150" s="38"/>
      <c r="F150" s="189" t="s">
        <v>1706</v>
      </c>
      <c r="G150" s="38"/>
      <c r="H150" s="38"/>
      <c r="I150" s="190"/>
      <c r="J150" s="38"/>
      <c r="K150" s="38"/>
      <c r="L150" s="41"/>
      <c r="M150" s="191"/>
      <c r="N150" s="192"/>
      <c r="O150" s="66"/>
      <c r="P150" s="66"/>
      <c r="Q150" s="66"/>
      <c r="R150" s="66"/>
      <c r="S150" s="66"/>
      <c r="T150" s="67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9" t="s">
        <v>148</v>
      </c>
      <c r="AU150" s="19" t="s">
        <v>82</v>
      </c>
    </row>
    <row r="151" spans="1:65" s="2" customFormat="1" x14ac:dyDescent="0.2">
      <c r="A151" s="36"/>
      <c r="B151" s="37"/>
      <c r="C151" s="38"/>
      <c r="D151" s="193" t="s">
        <v>150</v>
      </c>
      <c r="E151" s="38"/>
      <c r="F151" s="194" t="s">
        <v>1708</v>
      </c>
      <c r="G151" s="38"/>
      <c r="H151" s="38"/>
      <c r="I151" s="190"/>
      <c r="J151" s="38"/>
      <c r="K151" s="38"/>
      <c r="L151" s="41"/>
      <c r="M151" s="191"/>
      <c r="N151" s="192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150</v>
      </c>
      <c r="AU151" s="19" t="s">
        <v>82</v>
      </c>
    </row>
    <row r="152" spans="1:65" s="2" customFormat="1" ht="24.15" customHeight="1" x14ac:dyDescent="0.2">
      <c r="A152" s="36"/>
      <c r="B152" s="37"/>
      <c r="C152" s="227" t="s">
        <v>710</v>
      </c>
      <c r="D152" s="227" t="s">
        <v>302</v>
      </c>
      <c r="E152" s="228" t="s">
        <v>1709</v>
      </c>
      <c r="F152" s="229" t="s">
        <v>1710</v>
      </c>
      <c r="G152" s="230" t="s">
        <v>757</v>
      </c>
      <c r="H152" s="231">
        <v>478.4</v>
      </c>
      <c r="I152" s="232">
        <v>10</v>
      </c>
      <c r="J152" s="233">
        <f>ROUND(I152*H152,2)</f>
        <v>4784</v>
      </c>
      <c r="K152" s="229" t="s">
        <v>145</v>
      </c>
      <c r="L152" s="234"/>
      <c r="M152" s="235" t="s">
        <v>19</v>
      </c>
      <c r="N152" s="236" t="s">
        <v>43</v>
      </c>
      <c r="O152" s="66"/>
      <c r="P152" s="184">
        <f>O152*H152</f>
        <v>0</v>
      </c>
      <c r="Q152" s="184">
        <v>1.0000000000000001E-5</v>
      </c>
      <c r="R152" s="184">
        <f>Q152*H152</f>
        <v>4.7840000000000001E-3</v>
      </c>
      <c r="S152" s="184">
        <v>0</v>
      </c>
      <c r="T152" s="185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86" t="s">
        <v>428</v>
      </c>
      <c r="AT152" s="186" t="s">
        <v>302</v>
      </c>
      <c r="AU152" s="186" t="s">
        <v>82</v>
      </c>
      <c r="AY152" s="19" t="s">
        <v>138</v>
      </c>
      <c r="BE152" s="187">
        <f>IF(N152="základní",J152,0)</f>
        <v>4784</v>
      </c>
      <c r="BF152" s="187">
        <f>IF(N152="snížená",J152,0)</f>
        <v>0</v>
      </c>
      <c r="BG152" s="187">
        <f>IF(N152="zákl. přenesená",J152,0)</f>
        <v>0</v>
      </c>
      <c r="BH152" s="187">
        <f>IF(N152="sníž. přenesená",J152,0)</f>
        <v>0</v>
      </c>
      <c r="BI152" s="187">
        <f>IF(N152="nulová",J152,0)</f>
        <v>0</v>
      </c>
      <c r="BJ152" s="19" t="s">
        <v>80</v>
      </c>
      <c r="BK152" s="187">
        <f>ROUND(I152*H152,2)</f>
        <v>4784</v>
      </c>
      <c r="BL152" s="19" t="s">
        <v>313</v>
      </c>
      <c r="BM152" s="186" t="s">
        <v>1711</v>
      </c>
    </row>
    <row r="153" spans="1:65" s="2" customFormat="1" ht="19.2" x14ac:dyDescent="0.2">
      <c r="A153" s="36"/>
      <c r="B153" s="37"/>
      <c r="C153" s="38"/>
      <c r="D153" s="188" t="s">
        <v>148</v>
      </c>
      <c r="E153" s="38"/>
      <c r="F153" s="189" t="s">
        <v>1710</v>
      </c>
      <c r="G153" s="38"/>
      <c r="H153" s="38"/>
      <c r="I153" s="190"/>
      <c r="J153" s="38"/>
      <c r="K153" s="38"/>
      <c r="L153" s="41"/>
      <c r="M153" s="191"/>
      <c r="N153" s="192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148</v>
      </c>
      <c r="AU153" s="19" t="s">
        <v>82</v>
      </c>
    </row>
    <row r="154" spans="1:65" s="14" customFormat="1" x14ac:dyDescent="0.2">
      <c r="B154" s="205"/>
      <c r="C154" s="206"/>
      <c r="D154" s="188" t="s">
        <v>158</v>
      </c>
      <c r="E154" s="207" t="s">
        <v>19</v>
      </c>
      <c r="F154" s="208" t="s">
        <v>1712</v>
      </c>
      <c r="G154" s="206"/>
      <c r="H154" s="209">
        <v>478.4</v>
      </c>
      <c r="I154" s="210"/>
      <c r="J154" s="206"/>
      <c r="K154" s="206"/>
      <c r="L154" s="211"/>
      <c r="M154" s="212"/>
      <c r="N154" s="213"/>
      <c r="O154" s="213"/>
      <c r="P154" s="213"/>
      <c r="Q154" s="213"/>
      <c r="R154" s="213"/>
      <c r="S154" s="213"/>
      <c r="T154" s="214"/>
      <c r="AT154" s="215" t="s">
        <v>158</v>
      </c>
      <c r="AU154" s="215" t="s">
        <v>82</v>
      </c>
      <c r="AV154" s="14" t="s">
        <v>82</v>
      </c>
      <c r="AW154" s="14" t="s">
        <v>33</v>
      </c>
      <c r="AX154" s="14" t="s">
        <v>80</v>
      </c>
      <c r="AY154" s="215" t="s">
        <v>138</v>
      </c>
    </row>
    <row r="155" spans="1:65" s="2" customFormat="1" ht="44.25" customHeight="1" x14ac:dyDescent="0.2">
      <c r="A155" s="36"/>
      <c r="B155" s="37"/>
      <c r="C155" s="175" t="s">
        <v>673</v>
      </c>
      <c r="D155" s="175" t="s">
        <v>141</v>
      </c>
      <c r="E155" s="176" t="s">
        <v>1713</v>
      </c>
      <c r="F155" s="177" t="s">
        <v>1714</v>
      </c>
      <c r="G155" s="178" t="s">
        <v>757</v>
      </c>
      <c r="H155" s="179">
        <v>1068</v>
      </c>
      <c r="I155" s="180">
        <v>38</v>
      </c>
      <c r="J155" s="181">
        <f>ROUND(I155*H155,2)</f>
        <v>40584</v>
      </c>
      <c r="K155" s="177" t="s">
        <v>145</v>
      </c>
      <c r="L155" s="41"/>
      <c r="M155" s="182" t="s">
        <v>19</v>
      </c>
      <c r="N155" s="183" t="s">
        <v>43</v>
      </c>
      <c r="O155" s="66"/>
      <c r="P155" s="184">
        <f>O155*H155</f>
        <v>0</v>
      </c>
      <c r="Q155" s="184">
        <v>0</v>
      </c>
      <c r="R155" s="184">
        <f>Q155*H155</f>
        <v>0</v>
      </c>
      <c r="S155" s="184">
        <v>0</v>
      </c>
      <c r="T155" s="185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86" t="s">
        <v>313</v>
      </c>
      <c r="AT155" s="186" t="s">
        <v>141</v>
      </c>
      <c r="AU155" s="186" t="s">
        <v>82</v>
      </c>
      <c r="AY155" s="19" t="s">
        <v>138</v>
      </c>
      <c r="BE155" s="187">
        <f>IF(N155="základní",J155,0)</f>
        <v>40584</v>
      </c>
      <c r="BF155" s="187">
        <f>IF(N155="snížená",J155,0)</f>
        <v>0</v>
      </c>
      <c r="BG155" s="187">
        <f>IF(N155="zákl. přenesená",J155,0)</f>
        <v>0</v>
      </c>
      <c r="BH155" s="187">
        <f>IF(N155="sníž. přenesená",J155,0)</f>
        <v>0</v>
      </c>
      <c r="BI155" s="187">
        <f>IF(N155="nulová",J155,0)</f>
        <v>0</v>
      </c>
      <c r="BJ155" s="19" t="s">
        <v>80</v>
      </c>
      <c r="BK155" s="187">
        <f>ROUND(I155*H155,2)</f>
        <v>40584</v>
      </c>
      <c r="BL155" s="19" t="s">
        <v>313</v>
      </c>
      <c r="BM155" s="186" t="s">
        <v>1715</v>
      </c>
    </row>
    <row r="156" spans="1:65" s="2" customFormat="1" ht="28.8" x14ac:dyDescent="0.2">
      <c r="A156" s="36"/>
      <c r="B156" s="37"/>
      <c r="C156" s="38"/>
      <c r="D156" s="188" t="s">
        <v>148</v>
      </c>
      <c r="E156" s="38"/>
      <c r="F156" s="189" t="s">
        <v>1714</v>
      </c>
      <c r="G156" s="38"/>
      <c r="H156" s="38"/>
      <c r="I156" s="190"/>
      <c r="J156" s="38"/>
      <c r="K156" s="38"/>
      <c r="L156" s="41"/>
      <c r="M156" s="191"/>
      <c r="N156" s="192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148</v>
      </c>
      <c r="AU156" s="19" t="s">
        <v>82</v>
      </c>
    </row>
    <row r="157" spans="1:65" s="2" customFormat="1" x14ac:dyDescent="0.2">
      <c r="A157" s="36"/>
      <c r="B157" s="37"/>
      <c r="C157" s="38"/>
      <c r="D157" s="193" t="s">
        <v>150</v>
      </c>
      <c r="E157" s="38"/>
      <c r="F157" s="194" t="s">
        <v>1716</v>
      </c>
      <c r="G157" s="38"/>
      <c r="H157" s="38"/>
      <c r="I157" s="190"/>
      <c r="J157" s="38"/>
      <c r="K157" s="38"/>
      <c r="L157" s="41"/>
      <c r="M157" s="191"/>
      <c r="N157" s="192"/>
      <c r="O157" s="66"/>
      <c r="P157" s="66"/>
      <c r="Q157" s="66"/>
      <c r="R157" s="66"/>
      <c r="S157" s="66"/>
      <c r="T157" s="67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9" t="s">
        <v>150</v>
      </c>
      <c r="AU157" s="19" t="s">
        <v>82</v>
      </c>
    </row>
    <row r="158" spans="1:65" s="2" customFormat="1" ht="24.15" customHeight="1" x14ac:dyDescent="0.2">
      <c r="A158" s="36"/>
      <c r="B158" s="37"/>
      <c r="C158" s="227" t="s">
        <v>678</v>
      </c>
      <c r="D158" s="227" t="s">
        <v>302</v>
      </c>
      <c r="E158" s="228" t="s">
        <v>1717</v>
      </c>
      <c r="F158" s="229" t="s">
        <v>1718</v>
      </c>
      <c r="G158" s="230" t="s">
        <v>757</v>
      </c>
      <c r="H158" s="231">
        <v>1228.2</v>
      </c>
      <c r="I158" s="232">
        <v>15</v>
      </c>
      <c r="J158" s="233">
        <f>ROUND(I158*H158,2)</f>
        <v>18423</v>
      </c>
      <c r="K158" s="229" t="s">
        <v>145</v>
      </c>
      <c r="L158" s="234"/>
      <c r="M158" s="235" t="s">
        <v>19</v>
      </c>
      <c r="N158" s="236" t="s">
        <v>43</v>
      </c>
      <c r="O158" s="66"/>
      <c r="P158" s="184">
        <f>O158*H158</f>
        <v>0</v>
      </c>
      <c r="Q158" s="184">
        <v>1.0000000000000001E-5</v>
      </c>
      <c r="R158" s="184">
        <f>Q158*H158</f>
        <v>1.2282000000000001E-2</v>
      </c>
      <c r="S158" s="184">
        <v>0</v>
      </c>
      <c r="T158" s="185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86" t="s">
        <v>428</v>
      </c>
      <c r="AT158" s="186" t="s">
        <v>302</v>
      </c>
      <c r="AU158" s="186" t="s">
        <v>82</v>
      </c>
      <c r="AY158" s="19" t="s">
        <v>138</v>
      </c>
      <c r="BE158" s="187">
        <f>IF(N158="základní",J158,0)</f>
        <v>18423</v>
      </c>
      <c r="BF158" s="187">
        <f>IF(N158="snížená",J158,0)</f>
        <v>0</v>
      </c>
      <c r="BG158" s="187">
        <f>IF(N158="zákl. přenesená",J158,0)</f>
        <v>0</v>
      </c>
      <c r="BH158" s="187">
        <f>IF(N158="sníž. přenesená",J158,0)</f>
        <v>0</v>
      </c>
      <c r="BI158" s="187">
        <f>IF(N158="nulová",J158,0)</f>
        <v>0</v>
      </c>
      <c r="BJ158" s="19" t="s">
        <v>80</v>
      </c>
      <c r="BK158" s="187">
        <f>ROUND(I158*H158,2)</f>
        <v>18423</v>
      </c>
      <c r="BL158" s="19" t="s">
        <v>313</v>
      </c>
      <c r="BM158" s="186" t="s">
        <v>1719</v>
      </c>
    </row>
    <row r="159" spans="1:65" s="2" customFormat="1" ht="19.2" x14ac:dyDescent="0.2">
      <c r="A159" s="36"/>
      <c r="B159" s="37"/>
      <c r="C159" s="38"/>
      <c r="D159" s="188" t="s">
        <v>148</v>
      </c>
      <c r="E159" s="38"/>
      <c r="F159" s="189" t="s">
        <v>1718</v>
      </c>
      <c r="G159" s="38"/>
      <c r="H159" s="38"/>
      <c r="I159" s="190"/>
      <c r="J159" s="38"/>
      <c r="K159" s="38"/>
      <c r="L159" s="41"/>
      <c r="M159" s="191"/>
      <c r="N159" s="192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148</v>
      </c>
      <c r="AU159" s="19" t="s">
        <v>82</v>
      </c>
    </row>
    <row r="160" spans="1:65" s="14" customFormat="1" x14ac:dyDescent="0.2">
      <c r="B160" s="205"/>
      <c r="C160" s="206"/>
      <c r="D160" s="188" t="s">
        <v>158</v>
      </c>
      <c r="E160" s="207" t="s">
        <v>19</v>
      </c>
      <c r="F160" s="208" t="s">
        <v>1720</v>
      </c>
      <c r="G160" s="206"/>
      <c r="H160" s="209">
        <v>1228.2</v>
      </c>
      <c r="I160" s="210"/>
      <c r="J160" s="206"/>
      <c r="K160" s="206"/>
      <c r="L160" s="211"/>
      <c r="M160" s="212"/>
      <c r="N160" s="213"/>
      <c r="O160" s="213"/>
      <c r="P160" s="213"/>
      <c r="Q160" s="213"/>
      <c r="R160" s="213"/>
      <c r="S160" s="213"/>
      <c r="T160" s="214"/>
      <c r="AT160" s="215" t="s">
        <v>158</v>
      </c>
      <c r="AU160" s="215" t="s">
        <v>82</v>
      </c>
      <c r="AV160" s="14" t="s">
        <v>82</v>
      </c>
      <c r="AW160" s="14" t="s">
        <v>33</v>
      </c>
      <c r="AX160" s="14" t="s">
        <v>80</v>
      </c>
      <c r="AY160" s="215" t="s">
        <v>138</v>
      </c>
    </row>
    <row r="161" spans="1:65" s="2" customFormat="1" ht="44.25" customHeight="1" x14ac:dyDescent="0.2">
      <c r="A161" s="36"/>
      <c r="B161" s="37"/>
      <c r="C161" s="175" t="s">
        <v>685</v>
      </c>
      <c r="D161" s="175" t="s">
        <v>141</v>
      </c>
      <c r="E161" s="176" t="s">
        <v>1713</v>
      </c>
      <c r="F161" s="177" t="s">
        <v>1714</v>
      </c>
      <c r="G161" s="178" t="s">
        <v>757</v>
      </c>
      <c r="H161" s="179">
        <v>2306</v>
      </c>
      <c r="I161" s="180">
        <v>38</v>
      </c>
      <c r="J161" s="181">
        <f>ROUND(I161*H161,2)</f>
        <v>87628</v>
      </c>
      <c r="K161" s="177" t="s">
        <v>145</v>
      </c>
      <c r="L161" s="41"/>
      <c r="M161" s="182" t="s">
        <v>19</v>
      </c>
      <c r="N161" s="183" t="s">
        <v>43</v>
      </c>
      <c r="O161" s="66"/>
      <c r="P161" s="184">
        <f>O161*H161</f>
        <v>0</v>
      </c>
      <c r="Q161" s="184">
        <v>0</v>
      </c>
      <c r="R161" s="184">
        <f>Q161*H161</f>
        <v>0</v>
      </c>
      <c r="S161" s="184">
        <v>0</v>
      </c>
      <c r="T161" s="185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86" t="s">
        <v>313</v>
      </c>
      <c r="AT161" s="186" t="s">
        <v>141</v>
      </c>
      <c r="AU161" s="186" t="s">
        <v>82</v>
      </c>
      <c r="AY161" s="19" t="s">
        <v>138</v>
      </c>
      <c r="BE161" s="187">
        <f>IF(N161="základní",J161,0)</f>
        <v>87628</v>
      </c>
      <c r="BF161" s="187">
        <f>IF(N161="snížená",J161,0)</f>
        <v>0</v>
      </c>
      <c r="BG161" s="187">
        <f>IF(N161="zákl. přenesená",J161,0)</f>
        <v>0</v>
      </c>
      <c r="BH161" s="187">
        <f>IF(N161="sníž. přenesená",J161,0)</f>
        <v>0</v>
      </c>
      <c r="BI161" s="187">
        <f>IF(N161="nulová",J161,0)</f>
        <v>0</v>
      </c>
      <c r="BJ161" s="19" t="s">
        <v>80</v>
      </c>
      <c r="BK161" s="187">
        <f>ROUND(I161*H161,2)</f>
        <v>87628</v>
      </c>
      <c r="BL161" s="19" t="s">
        <v>313</v>
      </c>
      <c r="BM161" s="186" t="s">
        <v>1721</v>
      </c>
    </row>
    <row r="162" spans="1:65" s="2" customFormat="1" ht="28.8" x14ac:dyDescent="0.2">
      <c r="A162" s="36"/>
      <c r="B162" s="37"/>
      <c r="C162" s="38"/>
      <c r="D162" s="188" t="s">
        <v>148</v>
      </c>
      <c r="E162" s="38"/>
      <c r="F162" s="189" t="s">
        <v>1714</v>
      </c>
      <c r="G162" s="38"/>
      <c r="H162" s="38"/>
      <c r="I162" s="190"/>
      <c r="J162" s="38"/>
      <c r="K162" s="38"/>
      <c r="L162" s="41"/>
      <c r="M162" s="191"/>
      <c r="N162" s="192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148</v>
      </c>
      <c r="AU162" s="19" t="s">
        <v>82</v>
      </c>
    </row>
    <row r="163" spans="1:65" s="2" customFormat="1" x14ac:dyDescent="0.2">
      <c r="A163" s="36"/>
      <c r="B163" s="37"/>
      <c r="C163" s="38"/>
      <c r="D163" s="193" t="s">
        <v>150</v>
      </c>
      <c r="E163" s="38"/>
      <c r="F163" s="194" t="s">
        <v>1716</v>
      </c>
      <c r="G163" s="38"/>
      <c r="H163" s="38"/>
      <c r="I163" s="190"/>
      <c r="J163" s="38"/>
      <c r="K163" s="38"/>
      <c r="L163" s="41"/>
      <c r="M163" s="191"/>
      <c r="N163" s="192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9" t="s">
        <v>150</v>
      </c>
      <c r="AU163" s="19" t="s">
        <v>82</v>
      </c>
    </row>
    <row r="164" spans="1:65" s="2" customFormat="1" ht="24.15" customHeight="1" x14ac:dyDescent="0.2">
      <c r="A164" s="36"/>
      <c r="B164" s="37"/>
      <c r="C164" s="227" t="s">
        <v>693</v>
      </c>
      <c r="D164" s="227" t="s">
        <v>302</v>
      </c>
      <c r="E164" s="228" t="s">
        <v>1722</v>
      </c>
      <c r="F164" s="229" t="s">
        <v>1723</v>
      </c>
      <c r="G164" s="230" t="s">
        <v>757</v>
      </c>
      <c r="H164" s="231">
        <v>2651.9</v>
      </c>
      <c r="I164" s="232">
        <v>25</v>
      </c>
      <c r="J164" s="233">
        <f>ROUND(I164*H164,2)</f>
        <v>66297.5</v>
      </c>
      <c r="K164" s="229" t="s">
        <v>145</v>
      </c>
      <c r="L164" s="234"/>
      <c r="M164" s="235" t="s">
        <v>19</v>
      </c>
      <c r="N164" s="236" t="s">
        <v>43</v>
      </c>
      <c r="O164" s="66"/>
      <c r="P164" s="184">
        <f>O164*H164</f>
        <v>0</v>
      </c>
      <c r="Q164" s="184">
        <v>1.0000000000000001E-5</v>
      </c>
      <c r="R164" s="184">
        <f>Q164*H164</f>
        <v>2.6519000000000004E-2</v>
      </c>
      <c r="S164" s="184">
        <v>0</v>
      </c>
      <c r="T164" s="185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86" t="s">
        <v>428</v>
      </c>
      <c r="AT164" s="186" t="s">
        <v>302</v>
      </c>
      <c r="AU164" s="186" t="s">
        <v>82</v>
      </c>
      <c r="AY164" s="19" t="s">
        <v>138</v>
      </c>
      <c r="BE164" s="187">
        <f>IF(N164="základní",J164,0)</f>
        <v>66297.5</v>
      </c>
      <c r="BF164" s="187">
        <f>IF(N164="snížená",J164,0)</f>
        <v>0</v>
      </c>
      <c r="BG164" s="187">
        <f>IF(N164="zákl. přenesená",J164,0)</f>
        <v>0</v>
      </c>
      <c r="BH164" s="187">
        <f>IF(N164="sníž. přenesená",J164,0)</f>
        <v>0</v>
      </c>
      <c r="BI164" s="187">
        <f>IF(N164="nulová",J164,0)</f>
        <v>0</v>
      </c>
      <c r="BJ164" s="19" t="s">
        <v>80</v>
      </c>
      <c r="BK164" s="187">
        <f>ROUND(I164*H164,2)</f>
        <v>66297.5</v>
      </c>
      <c r="BL164" s="19" t="s">
        <v>313</v>
      </c>
      <c r="BM164" s="186" t="s">
        <v>1724</v>
      </c>
    </row>
    <row r="165" spans="1:65" s="2" customFormat="1" ht="19.2" x14ac:dyDescent="0.2">
      <c r="A165" s="36"/>
      <c r="B165" s="37"/>
      <c r="C165" s="38"/>
      <c r="D165" s="188" t="s">
        <v>148</v>
      </c>
      <c r="E165" s="38"/>
      <c r="F165" s="189" t="s">
        <v>1723</v>
      </c>
      <c r="G165" s="38"/>
      <c r="H165" s="38"/>
      <c r="I165" s="190"/>
      <c r="J165" s="38"/>
      <c r="K165" s="38"/>
      <c r="L165" s="41"/>
      <c r="M165" s="191"/>
      <c r="N165" s="192"/>
      <c r="O165" s="66"/>
      <c r="P165" s="66"/>
      <c r="Q165" s="66"/>
      <c r="R165" s="66"/>
      <c r="S165" s="66"/>
      <c r="T165" s="67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9" t="s">
        <v>148</v>
      </c>
      <c r="AU165" s="19" t="s">
        <v>82</v>
      </c>
    </row>
    <row r="166" spans="1:65" s="14" customFormat="1" x14ac:dyDescent="0.2">
      <c r="B166" s="205"/>
      <c r="C166" s="206"/>
      <c r="D166" s="188" t="s">
        <v>158</v>
      </c>
      <c r="E166" s="207" t="s">
        <v>19</v>
      </c>
      <c r="F166" s="208" t="s">
        <v>1725</v>
      </c>
      <c r="G166" s="206"/>
      <c r="H166" s="209">
        <v>2651.9</v>
      </c>
      <c r="I166" s="210"/>
      <c r="J166" s="206"/>
      <c r="K166" s="206"/>
      <c r="L166" s="211"/>
      <c r="M166" s="212"/>
      <c r="N166" s="213"/>
      <c r="O166" s="213"/>
      <c r="P166" s="213"/>
      <c r="Q166" s="213"/>
      <c r="R166" s="213"/>
      <c r="S166" s="213"/>
      <c r="T166" s="214"/>
      <c r="AT166" s="215" t="s">
        <v>158</v>
      </c>
      <c r="AU166" s="215" t="s">
        <v>82</v>
      </c>
      <c r="AV166" s="14" t="s">
        <v>82</v>
      </c>
      <c r="AW166" s="14" t="s">
        <v>33</v>
      </c>
      <c r="AX166" s="14" t="s">
        <v>80</v>
      </c>
      <c r="AY166" s="215" t="s">
        <v>138</v>
      </c>
    </row>
    <row r="167" spans="1:65" s="2" customFormat="1" ht="49.05" customHeight="1" x14ac:dyDescent="0.2">
      <c r="A167" s="36"/>
      <c r="B167" s="37"/>
      <c r="C167" s="175" t="s">
        <v>653</v>
      </c>
      <c r="D167" s="175" t="s">
        <v>141</v>
      </c>
      <c r="E167" s="176" t="s">
        <v>1726</v>
      </c>
      <c r="F167" s="177" t="s">
        <v>1727</v>
      </c>
      <c r="G167" s="178" t="s">
        <v>757</v>
      </c>
      <c r="H167" s="179">
        <v>40</v>
      </c>
      <c r="I167" s="180">
        <v>60</v>
      </c>
      <c r="J167" s="181">
        <f>ROUND(I167*H167,2)</f>
        <v>2400</v>
      </c>
      <c r="K167" s="177" t="s">
        <v>145</v>
      </c>
      <c r="L167" s="41"/>
      <c r="M167" s="182" t="s">
        <v>19</v>
      </c>
      <c r="N167" s="183" t="s">
        <v>43</v>
      </c>
      <c r="O167" s="66"/>
      <c r="P167" s="184">
        <f>O167*H167</f>
        <v>0</v>
      </c>
      <c r="Q167" s="184">
        <v>0</v>
      </c>
      <c r="R167" s="184">
        <f>Q167*H167</f>
        <v>0</v>
      </c>
      <c r="S167" s="184">
        <v>0</v>
      </c>
      <c r="T167" s="185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86" t="s">
        <v>313</v>
      </c>
      <c r="AT167" s="186" t="s">
        <v>141</v>
      </c>
      <c r="AU167" s="186" t="s">
        <v>82</v>
      </c>
      <c r="AY167" s="19" t="s">
        <v>138</v>
      </c>
      <c r="BE167" s="187">
        <f>IF(N167="základní",J167,0)</f>
        <v>2400</v>
      </c>
      <c r="BF167" s="187">
        <f>IF(N167="snížená",J167,0)</f>
        <v>0</v>
      </c>
      <c r="BG167" s="187">
        <f>IF(N167="zákl. přenesená",J167,0)</f>
        <v>0</v>
      </c>
      <c r="BH167" s="187">
        <f>IF(N167="sníž. přenesená",J167,0)</f>
        <v>0</v>
      </c>
      <c r="BI167" s="187">
        <f>IF(N167="nulová",J167,0)</f>
        <v>0</v>
      </c>
      <c r="BJ167" s="19" t="s">
        <v>80</v>
      </c>
      <c r="BK167" s="187">
        <f>ROUND(I167*H167,2)</f>
        <v>2400</v>
      </c>
      <c r="BL167" s="19" t="s">
        <v>313</v>
      </c>
      <c r="BM167" s="186" t="s">
        <v>1728</v>
      </c>
    </row>
    <row r="168" spans="1:65" s="2" customFormat="1" ht="28.8" x14ac:dyDescent="0.2">
      <c r="A168" s="36"/>
      <c r="B168" s="37"/>
      <c r="C168" s="38"/>
      <c r="D168" s="188" t="s">
        <v>148</v>
      </c>
      <c r="E168" s="38"/>
      <c r="F168" s="189" t="s">
        <v>1727</v>
      </c>
      <c r="G168" s="38"/>
      <c r="H168" s="38"/>
      <c r="I168" s="190"/>
      <c r="J168" s="38"/>
      <c r="K168" s="38"/>
      <c r="L168" s="41"/>
      <c r="M168" s="191"/>
      <c r="N168" s="192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9" t="s">
        <v>148</v>
      </c>
      <c r="AU168" s="19" t="s">
        <v>82</v>
      </c>
    </row>
    <row r="169" spans="1:65" s="2" customFormat="1" x14ac:dyDescent="0.2">
      <c r="A169" s="36"/>
      <c r="B169" s="37"/>
      <c r="C169" s="38"/>
      <c r="D169" s="193" t="s">
        <v>150</v>
      </c>
      <c r="E169" s="38"/>
      <c r="F169" s="194" t="s">
        <v>1729</v>
      </c>
      <c r="G169" s="38"/>
      <c r="H169" s="38"/>
      <c r="I169" s="190"/>
      <c r="J169" s="38"/>
      <c r="K169" s="38"/>
      <c r="L169" s="41"/>
      <c r="M169" s="191"/>
      <c r="N169" s="192"/>
      <c r="O169" s="66"/>
      <c r="P169" s="66"/>
      <c r="Q169" s="66"/>
      <c r="R169" s="66"/>
      <c r="S169" s="66"/>
      <c r="T169" s="67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9" t="s">
        <v>150</v>
      </c>
      <c r="AU169" s="19" t="s">
        <v>82</v>
      </c>
    </row>
    <row r="170" spans="1:65" s="2" customFormat="1" ht="24.15" customHeight="1" x14ac:dyDescent="0.2">
      <c r="A170" s="36"/>
      <c r="B170" s="37"/>
      <c r="C170" s="227" t="s">
        <v>657</v>
      </c>
      <c r="D170" s="227" t="s">
        <v>302</v>
      </c>
      <c r="E170" s="228" t="s">
        <v>1730</v>
      </c>
      <c r="F170" s="229" t="s">
        <v>1731</v>
      </c>
      <c r="G170" s="230" t="s">
        <v>757</v>
      </c>
      <c r="H170" s="231">
        <v>46</v>
      </c>
      <c r="I170" s="232">
        <v>110</v>
      </c>
      <c r="J170" s="233">
        <f>ROUND(I170*H170,2)</f>
        <v>5060</v>
      </c>
      <c r="K170" s="229" t="s">
        <v>145</v>
      </c>
      <c r="L170" s="234"/>
      <c r="M170" s="235" t="s">
        <v>19</v>
      </c>
      <c r="N170" s="236" t="s">
        <v>43</v>
      </c>
      <c r="O170" s="66"/>
      <c r="P170" s="184">
        <f>O170*H170</f>
        <v>0</v>
      </c>
      <c r="Q170" s="184">
        <v>5.2999999999999998E-4</v>
      </c>
      <c r="R170" s="184">
        <f>Q170*H170</f>
        <v>2.4379999999999999E-2</v>
      </c>
      <c r="S170" s="184">
        <v>0</v>
      </c>
      <c r="T170" s="185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86" t="s">
        <v>428</v>
      </c>
      <c r="AT170" s="186" t="s">
        <v>302</v>
      </c>
      <c r="AU170" s="186" t="s">
        <v>82</v>
      </c>
      <c r="AY170" s="19" t="s">
        <v>138</v>
      </c>
      <c r="BE170" s="187">
        <f>IF(N170="základní",J170,0)</f>
        <v>5060</v>
      </c>
      <c r="BF170" s="187">
        <f>IF(N170="snížená",J170,0)</f>
        <v>0</v>
      </c>
      <c r="BG170" s="187">
        <f>IF(N170="zákl. přenesená",J170,0)</f>
        <v>0</v>
      </c>
      <c r="BH170" s="187">
        <f>IF(N170="sníž. přenesená",J170,0)</f>
        <v>0</v>
      </c>
      <c r="BI170" s="187">
        <f>IF(N170="nulová",J170,0)</f>
        <v>0</v>
      </c>
      <c r="BJ170" s="19" t="s">
        <v>80</v>
      </c>
      <c r="BK170" s="187">
        <f>ROUND(I170*H170,2)</f>
        <v>5060</v>
      </c>
      <c r="BL170" s="19" t="s">
        <v>313</v>
      </c>
      <c r="BM170" s="186" t="s">
        <v>1732</v>
      </c>
    </row>
    <row r="171" spans="1:65" s="2" customFormat="1" ht="19.2" x14ac:dyDescent="0.2">
      <c r="A171" s="36"/>
      <c r="B171" s="37"/>
      <c r="C171" s="38"/>
      <c r="D171" s="188" t="s">
        <v>148</v>
      </c>
      <c r="E171" s="38"/>
      <c r="F171" s="189" t="s">
        <v>1731</v>
      </c>
      <c r="G171" s="38"/>
      <c r="H171" s="38"/>
      <c r="I171" s="190"/>
      <c r="J171" s="38"/>
      <c r="K171" s="38"/>
      <c r="L171" s="41"/>
      <c r="M171" s="191"/>
      <c r="N171" s="192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148</v>
      </c>
      <c r="AU171" s="19" t="s">
        <v>82</v>
      </c>
    </row>
    <row r="172" spans="1:65" s="14" customFormat="1" x14ac:dyDescent="0.2">
      <c r="B172" s="205"/>
      <c r="C172" s="206"/>
      <c r="D172" s="188" t="s">
        <v>158</v>
      </c>
      <c r="E172" s="207" t="s">
        <v>19</v>
      </c>
      <c r="F172" s="208" t="s">
        <v>1704</v>
      </c>
      <c r="G172" s="206"/>
      <c r="H172" s="209">
        <v>46</v>
      </c>
      <c r="I172" s="210"/>
      <c r="J172" s="206"/>
      <c r="K172" s="206"/>
      <c r="L172" s="211"/>
      <c r="M172" s="212"/>
      <c r="N172" s="213"/>
      <c r="O172" s="213"/>
      <c r="P172" s="213"/>
      <c r="Q172" s="213"/>
      <c r="R172" s="213"/>
      <c r="S172" s="213"/>
      <c r="T172" s="214"/>
      <c r="AT172" s="215" t="s">
        <v>158</v>
      </c>
      <c r="AU172" s="215" t="s">
        <v>82</v>
      </c>
      <c r="AV172" s="14" t="s">
        <v>82</v>
      </c>
      <c r="AW172" s="14" t="s">
        <v>33</v>
      </c>
      <c r="AX172" s="14" t="s">
        <v>80</v>
      </c>
      <c r="AY172" s="215" t="s">
        <v>138</v>
      </c>
    </row>
    <row r="173" spans="1:65" s="2" customFormat="1" ht="49.05" customHeight="1" x14ac:dyDescent="0.2">
      <c r="A173" s="36"/>
      <c r="B173" s="37"/>
      <c r="C173" s="175" t="s">
        <v>636</v>
      </c>
      <c r="D173" s="175" t="s">
        <v>141</v>
      </c>
      <c r="E173" s="176" t="s">
        <v>1733</v>
      </c>
      <c r="F173" s="177" t="s">
        <v>1734</v>
      </c>
      <c r="G173" s="178" t="s">
        <v>757</v>
      </c>
      <c r="H173" s="179">
        <v>12</v>
      </c>
      <c r="I173" s="180">
        <v>75</v>
      </c>
      <c r="J173" s="181">
        <f>ROUND(I173*H173,2)</f>
        <v>900</v>
      </c>
      <c r="K173" s="177" t="s">
        <v>145</v>
      </c>
      <c r="L173" s="41"/>
      <c r="M173" s="182" t="s">
        <v>19</v>
      </c>
      <c r="N173" s="183" t="s">
        <v>43</v>
      </c>
      <c r="O173" s="66"/>
      <c r="P173" s="184">
        <f>O173*H173</f>
        <v>0</v>
      </c>
      <c r="Q173" s="184">
        <v>0</v>
      </c>
      <c r="R173" s="184">
        <f>Q173*H173</f>
        <v>0</v>
      </c>
      <c r="S173" s="184">
        <v>0</v>
      </c>
      <c r="T173" s="185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86" t="s">
        <v>313</v>
      </c>
      <c r="AT173" s="186" t="s">
        <v>141</v>
      </c>
      <c r="AU173" s="186" t="s">
        <v>82</v>
      </c>
      <c r="AY173" s="19" t="s">
        <v>138</v>
      </c>
      <c r="BE173" s="187">
        <f>IF(N173="základní",J173,0)</f>
        <v>900</v>
      </c>
      <c r="BF173" s="187">
        <f>IF(N173="snížená",J173,0)</f>
        <v>0</v>
      </c>
      <c r="BG173" s="187">
        <f>IF(N173="zákl. přenesená",J173,0)</f>
        <v>0</v>
      </c>
      <c r="BH173" s="187">
        <f>IF(N173="sníž. přenesená",J173,0)</f>
        <v>0</v>
      </c>
      <c r="BI173" s="187">
        <f>IF(N173="nulová",J173,0)</f>
        <v>0</v>
      </c>
      <c r="BJ173" s="19" t="s">
        <v>80</v>
      </c>
      <c r="BK173" s="187">
        <f>ROUND(I173*H173,2)</f>
        <v>900</v>
      </c>
      <c r="BL173" s="19" t="s">
        <v>313</v>
      </c>
      <c r="BM173" s="186" t="s">
        <v>1735</v>
      </c>
    </row>
    <row r="174" spans="1:65" s="2" customFormat="1" ht="28.8" x14ac:dyDescent="0.2">
      <c r="A174" s="36"/>
      <c r="B174" s="37"/>
      <c r="C174" s="38"/>
      <c r="D174" s="188" t="s">
        <v>148</v>
      </c>
      <c r="E174" s="38"/>
      <c r="F174" s="189" t="s">
        <v>1734</v>
      </c>
      <c r="G174" s="38"/>
      <c r="H174" s="38"/>
      <c r="I174" s="190"/>
      <c r="J174" s="38"/>
      <c r="K174" s="38"/>
      <c r="L174" s="41"/>
      <c r="M174" s="191"/>
      <c r="N174" s="192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148</v>
      </c>
      <c r="AU174" s="19" t="s">
        <v>82</v>
      </c>
    </row>
    <row r="175" spans="1:65" s="2" customFormat="1" x14ac:dyDescent="0.2">
      <c r="A175" s="36"/>
      <c r="B175" s="37"/>
      <c r="C175" s="38"/>
      <c r="D175" s="193" t="s">
        <v>150</v>
      </c>
      <c r="E175" s="38"/>
      <c r="F175" s="194" t="s">
        <v>1736</v>
      </c>
      <c r="G175" s="38"/>
      <c r="H175" s="38"/>
      <c r="I175" s="190"/>
      <c r="J175" s="38"/>
      <c r="K175" s="38"/>
      <c r="L175" s="41"/>
      <c r="M175" s="191"/>
      <c r="N175" s="192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9" t="s">
        <v>150</v>
      </c>
      <c r="AU175" s="19" t="s">
        <v>82</v>
      </c>
    </row>
    <row r="176" spans="1:65" s="2" customFormat="1" ht="24.15" customHeight="1" x14ac:dyDescent="0.2">
      <c r="A176" s="36"/>
      <c r="B176" s="37"/>
      <c r="C176" s="227" t="s">
        <v>649</v>
      </c>
      <c r="D176" s="227" t="s">
        <v>302</v>
      </c>
      <c r="E176" s="228" t="s">
        <v>1737</v>
      </c>
      <c r="F176" s="229" t="s">
        <v>1738</v>
      </c>
      <c r="G176" s="230" t="s">
        <v>757</v>
      </c>
      <c r="H176" s="231">
        <v>13.8</v>
      </c>
      <c r="I176" s="232">
        <v>480</v>
      </c>
      <c r="J176" s="233">
        <f>ROUND(I176*H176,2)</f>
        <v>6624</v>
      </c>
      <c r="K176" s="229" t="s">
        <v>145</v>
      </c>
      <c r="L176" s="234"/>
      <c r="M176" s="235" t="s">
        <v>19</v>
      </c>
      <c r="N176" s="236" t="s">
        <v>43</v>
      </c>
      <c r="O176" s="66"/>
      <c r="P176" s="184">
        <f>O176*H176</f>
        <v>0</v>
      </c>
      <c r="Q176" s="184">
        <v>1.83E-3</v>
      </c>
      <c r="R176" s="184">
        <f>Q176*H176</f>
        <v>2.5254000000000002E-2</v>
      </c>
      <c r="S176" s="184">
        <v>0</v>
      </c>
      <c r="T176" s="185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86" t="s">
        <v>428</v>
      </c>
      <c r="AT176" s="186" t="s">
        <v>302</v>
      </c>
      <c r="AU176" s="186" t="s">
        <v>82</v>
      </c>
      <c r="AY176" s="19" t="s">
        <v>138</v>
      </c>
      <c r="BE176" s="187">
        <f>IF(N176="základní",J176,0)</f>
        <v>6624</v>
      </c>
      <c r="BF176" s="187">
        <f>IF(N176="snížená",J176,0)</f>
        <v>0</v>
      </c>
      <c r="BG176" s="187">
        <f>IF(N176="zákl. přenesená",J176,0)</f>
        <v>0</v>
      </c>
      <c r="BH176" s="187">
        <f>IF(N176="sníž. přenesená",J176,0)</f>
        <v>0</v>
      </c>
      <c r="BI176" s="187">
        <f>IF(N176="nulová",J176,0)</f>
        <v>0</v>
      </c>
      <c r="BJ176" s="19" t="s">
        <v>80</v>
      </c>
      <c r="BK176" s="187">
        <f>ROUND(I176*H176,2)</f>
        <v>6624</v>
      </c>
      <c r="BL176" s="19" t="s">
        <v>313</v>
      </c>
      <c r="BM176" s="186" t="s">
        <v>1739</v>
      </c>
    </row>
    <row r="177" spans="1:65" s="2" customFormat="1" ht="19.2" x14ac:dyDescent="0.2">
      <c r="A177" s="36"/>
      <c r="B177" s="37"/>
      <c r="C177" s="38"/>
      <c r="D177" s="188" t="s">
        <v>148</v>
      </c>
      <c r="E177" s="38"/>
      <c r="F177" s="189" t="s">
        <v>1738</v>
      </c>
      <c r="G177" s="38"/>
      <c r="H177" s="38"/>
      <c r="I177" s="190"/>
      <c r="J177" s="38"/>
      <c r="K177" s="38"/>
      <c r="L177" s="41"/>
      <c r="M177" s="191"/>
      <c r="N177" s="192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148</v>
      </c>
      <c r="AU177" s="19" t="s">
        <v>82</v>
      </c>
    </row>
    <row r="178" spans="1:65" s="14" customFormat="1" x14ac:dyDescent="0.2">
      <c r="B178" s="205"/>
      <c r="C178" s="206"/>
      <c r="D178" s="188" t="s">
        <v>158</v>
      </c>
      <c r="E178" s="207" t="s">
        <v>19</v>
      </c>
      <c r="F178" s="208" t="s">
        <v>1740</v>
      </c>
      <c r="G178" s="206"/>
      <c r="H178" s="209">
        <v>13.8</v>
      </c>
      <c r="I178" s="210"/>
      <c r="J178" s="206"/>
      <c r="K178" s="206"/>
      <c r="L178" s="211"/>
      <c r="M178" s="212"/>
      <c r="N178" s="213"/>
      <c r="O178" s="213"/>
      <c r="P178" s="213"/>
      <c r="Q178" s="213"/>
      <c r="R178" s="213"/>
      <c r="S178" s="213"/>
      <c r="T178" s="214"/>
      <c r="AT178" s="215" t="s">
        <v>158</v>
      </c>
      <c r="AU178" s="215" t="s">
        <v>82</v>
      </c>
      <c r="AV178" s="14" t="s">
        <v>82</v>
      </c>
      <c r="AW178" s="14" t="s">
        <v>33</v>
      </c>
      <c r="AX178" s="14" t="s">
        <v>80</v>
      </c>
      <c r="AY178" s="215" t="s">
        <v>138</v>
      </c>
    </row>
    <row r="179" spans="1:65" s="2" customFormat="1" ht="33" customHeight="1" x14ac:dyDescent="0.2">
      <c r="A179" s="36"/>
      <c r="B179" s="37"/>
      <c r="C179" s="175" t="s">
        <v>1741</v>
      </c>
      <c r="D179" s="175" t="s">
        <v>141</v>
      </c>
      <c r="E179" s="176" t="s">
        <v>1742</v>
      </c>
      <c r="F179" s="177" t="s">
        <v>1743</v>
      </c>
      <c r="G179" s="178" t="s">
        <v>144</v>
      </c>
      <c r="H179" s="179">
        <v>300</v>
      </c>
      <c r="I179" s="180">
        <v>30</v>
      </c>
      <c r="J179" s="181">
        <f>ROUND(I179*H179,2)</f>
        <v>9000</v>
      </c>
      <c r="K179" s="177" t="s">
        <v>145</v>
      </c>
      <c r="L179" s="41"/>
      <c r="M179" s="182" t="s">
        <v>19</v>
      </c>
      <c r="N179" s="183" t="s">
        <v>43</v>
      </c>
      <c r="O179" s="66"/>
      <c r="P179" s="184">
        <f>O179*H179</f>
        <v>0</v>
      </c>
      <c r="Q179" s="184">
        <v>0</v>
      </c>
      <c r="R179" s="184">
        <f>Q179*H179</f>
        <v>0</v>
      </c>
      <c r="S179" s="184">
        <v>0</v>
      </c>
      <c r="T179" s="185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86" t="s">
        <v>313</v>
      </c>
      <c r="AT179" s="186" t="s">
        <v>141</v>
      </c>
      <c r="AU179" s="186" t="s">
        <v>82</v>
      </c>
      <c r="AY179" s="19" t="s">
        <v>138</v>
      </c>
      <c r="BE179" s="187">
        <f>IF(N179="základní",J179,0)</f>
        <v>9000</v>
      </c>
      <c r="BF179" s="187">
        <f>IF(N179="snížená",J179,0)</f>
        <v>0</v>
      </c>
      <c r="BG179" s="187">
        <f>IF(N179="zákl. přenesená",J179,0)</f>
        <v>0</v>
      </c>
      <c r="BH179" s="187">
        <f>IF(N179="sníž. přenesená",J179,0)</f>
        <v>0</v>
      </c>
      <c r="BI179" s="187">
        <f>IF(N179="nulová",J179,0)</f>
        <v>0</v>
      </c>
      <c r="BJ179" s="19" t="s">
        <v>80</v>
      </c>
      <c r="BK179" s="187">
        <f>ROUND(I179*H179,2)</f>
        <v>9000</v>
      </c>
      <c r="BL179" s="19" t="s">
        <v>313</v>
      </c>
      <c r="BM179" s="186" t="s">
        <v>1744</v>
      </c>
    </row>
    <row r="180" spans="1:65" s="2" customFormat="1" ht="19.2" x14ac:dyDescent="0.2">
      <c r="A180" s="36"/>
      <c r="B180" s="37"/>
      <c r="C180" s="38"/>
      <c r="D180" s="188" t="s">
        <v>148</v>
      </c>
      <c r="E180" s="38"/>
      <c r="F180" s="189" t="s">
        <v>1743</v>
      </c>
      <c r="G180" s="38"/>
      <c r="H180" s="38"/>
      <c r="I180" s="190"/>
      <c r="J180" s="38"/>
      <c r="K180" s="38"/>
      <c r="L180" s="41"/>
      <c r="M180" s="191"/>
      <c r="N180" s="192"/>
      <c r="O180" s="66"/>
      <c r="P180" s="66"/>
      <c r="Q180" s="66"/>
      <c r="R180" s="66"/>
      <c r="S180" s="66"/>
      <c r="T180" s="67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9" t="s">
        <v>148</v>
      </c>
      <c r="AU180" s="19" t="s">
        <v>82</v>
      </c>
    </row>
    <row r="181" spans="1:65" s="2" customFormat="1" x14ac:dyDescent="0.2">
      <c r="A181" s="36"/>
      <c r="B181" s="37"/>
      <c r="C181" s="38"/>
      <c r="D181" s="193" t="s">
        <v>150</v>
      </c>
      <c r="E181" s="38"/>
      <c r="F181" s="194" t="s">
        <v>1745</v>
      </c>
      <c r="G181" s="38"/>
      <c r="H181" s="38"/>
      <c r="I181" s="190"/>
      <c r="J181" s="38"/>
      <c r="K181" s="38"/>
      <c r="L181" s="41"/>
      <c r="M181" s="191"/>
      <c r="N181" s="192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9" t="s">
        <v>150</v>
      </c>
      <c r="AU181" s="19" t="s">
        <v>82</v>
      </c>
    </row>
    <row r="182" spans="1:65" s="2" customFormat="1" ht="33" customHeight="1" x14ac:dyDescent="0.2">
      <c r="A182" s="36"/>
      <c r="B182" s="37"/>
      <c r="C182" s="175" t="s">
        <v>1746</v>
      </c>
      <c r="D182" s="175" t="s">
        <v>141</v>
      </c>
      <c r="E182" s="176" t="s">
        <v>1747</v>
      </c>
      <c r="F182" s="177" t="s">
        <v>1748</v>
      </c>
      <c r="G182" s="178" t="s">
        <v>144</v>
      </c>
      <c r="H182" s="179">
        <v>20</v>
      </c>
      <c r="I182" s="180">
        <v>45</v>
      </c>
      <c r="J182" s="181">
        <f>ROUND(I182*H182,2)</f>
        <v>900</v>
      </c>
      <c r="K182" s="177" t="s">
        <v>145</v>
      </c>
      <c r="L182" s="41"/>
      <c r="M182" s="182" t="s">
        <v>19</v>
      </c>
      <c r="N182" s="183" t="s">
        <v>43</v>
      </c>
      <c r="O182" s="66"/>
      <c r="P182" s="184">
        <f>O182*H182</f>
        <v>0</v>
      </c>
      <c r="Q182" s="184">
        <v>0</v>
      </c>
      <c r="R182" s="184">
        <f>Q182*H182</f>
        <v>0</v>
      </c>
      <c r="S182" s="184">
        <v>0</v>
      </c>
      <c r="T182" s="185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86" t="s">
        <v>313</v>
      </c>
      <c r="AT182" s="186" t="s">
        <v>141</v>
      </c>
      <c r="AU182" s="186" t="s">
        <v>82</v>
      </c>
      <c r="AY182" s="19" t="s">
        <v>138</v>
      </c>
      <c r="BE182" s="187">
        <f>IF(N182="základní",J182,0)</f>
        <v>900</v>
      </c>
      <c r="BF182" s="187">
        <f>IF(N182="snížená",J182,0)</f>
        <v>0</v>
      </c>
      <c r="BG182" s="187">
        <f>IF(N182="zákl. přenesená",J182,0)</f>
        <v>0</v>
      </c>
      <c r="BH182" s="187">
        <f>IF(N182="sníž. přenesená",J182,0)</f>
        <v>0</v>
      </c>
      <c r="BI182" s="187">
        <f>IF(N182="nulová",J182,0)</f>
        <v>0</v>
      </c>
      <c r="BJ182" s="19" t="s">
        <v>80</v>
      </c>
      <c r="BK182" s="187">
        <f>ROUND(I182*H182,2)</f>
        <v>900</v>
      </c>
      <c r="BL182" s="19" t="s">
        <v>313</v>
      </c>
      <c r="BM182" s="186" t="s">
        <v>1749</v>
      </c>
    </row>
    <row r="183" spans="1:65" s="2" customFormat="1" ht="19.2" x14ac:dyDescent="0.2">
      <c r="A183" s="36"/>
      <c r="B183" s="37"/>
      <c r="C183" s="38"/>
      <c r="D183" s="188" t="s">
        <v>148</v>
      </c>
      <c r="E183" s="38"/>
      <c r="F183" s="189" t="s">
        <v>1748</v>
      </c>
      <c r="G183" s="38"/>
      <c r="H183" s="38"/>
      <c r="I183" s="190"/>
      <c r="J183" s="38"/>
      <c r="K183" s="38"/>
      <c r="L183" s="41"/>
      <c r="M183" s="191"/>
      <c r="N183" s="192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9" t="s">
        <v>148</v>
      </c>
      <c r="AU183" s="19" t="s">
        <v>82</v>
      </c>
    </row>
    <row r="184" spans="1:65" s="2" customFormat="1" x14ac:dyDescent="0.2">
      <c r="A184" s="36"/>
      <c r="B184" s="37"/>
      <c r="C184" s="38"/>
      <c r="D184" s="193" t="s">
        <v>150</v>
      </c>
      <c r="E184" s="38"/>
      <c r="F184" s="194" t="s">
        <v>1750</v>
      </c>
      <c r="G184" s="38"/>
      <c r="H184" s="38"/>
      <c r="I184" s="190"/>
      <c r="J184" s="38"/>
      <c r="K184" s="38"/>
      <c r="L184" s="41"/>
      <c r="M184" s="191"/>
      <c r="N184" s="192"/>
      <c r="O184" s="66"/>
      <c r="P184" s="66"/>
      <c r="Q184" s="66"/>
      <c r="R184" s="66"/>
      <c r="S184" s="66"/>
      <c r="T184" s="67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9" t="s">
        <v>150</v>
      </c>
      <c r="AU184" s="19" t="s">
        <v>82</v>
      </c>
    </row>
    <row r="185" spans="1:65" s="2" customFormat="1" ht="33" customHeight="1" x14ac:dyDescent="0.2">
      <c r="A185" s="36"/>
      <c r="B185" s="37"/>
      <c r="C185" s="175" t="s">
        <v>1751</v>
      </c>
      <c r="D185" s="175" t="s">
        <v>141</v>
      </c>
      <c r="E185" s="176" t="s">
        <v>1752</v>
      </c>
      <c r="F185" s="177" t="s">
        <v>1753</v>
      </c>
      <c r="G185" s="178" t="s">
        <v>144</v>
      </c>
      <c r="H185" s="179">
        <v>12</v>
      </c>
      <c r="I185" s="180">
        <v>65</v>
      </c>
      <c r="J185" s="181">
        <f>ROUND(I185*H185,2)</f>
        <v>780</v>
      </c>
      <c r="K185" s="177" t="s">
        <v>145</v>
      </c>
      <c r="L185" s="41"/>
      <c r="M185" s="182" t="s">
        <v>19</v>
      </c>
      <c r="N185" s="183" t="s">
        <v>43</v>
      </c>
      <c r="O185" s="66"/>
      <c r="P185" s="184">
        <f>O185*H185</f>
        <v>0</v>
      </c>
      <c r="Q185" s="184">
        <v>0</v>
      </c>
      <c r="R185" s="184">
        <f>Q185*H185</f>
        <v>0</v>
      </c>
      <c r="S185" s="184">
        <v>0</v>
      </c>
      <c r="T185" s="185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86" t="s">
        <v>313</v>
      </c>
      <c r="AT185" s="186" t="s">
        <v>141</v>
      </c>
      <c r="AU185" s="186" t="s">
        <v>82</v>
      </c>
      <c r="AY185" s="19" t="s">
        <v>138</v>
      </c>
      <c r="BE185" s="187">
        <f>IF(N185="základní",J185,0)</f>
        <v>780</v>
      </c>
      <c r="BF185" s="187">
        <f>IF(N185="snížená",J185,0)</f>
        <v>0</v>
      </c>
      <c r="BG185" s="187">
        <f>IF(N185="zákl. přenesená",J185,0)</f>
        <v>0</v>
      </c>
      <c r="BH185" s="187">
        <f>IF(N185="sníž. přenesená",J185,0)</f>
        <v>0</v>
      </c>
      <c r="BI185" s="187">
        <f>IF(N185="nulová",J185,0)</f>
        <v>0</v>
      </c>
      <c r="BJ185" s="19" t="s">
        <v>80</v>
      </c>
      <c r="BK185" s="187">
        <f>ROUND(I185*H185,2)</f>
        <v>780</v>
      </c>
      <c r="BL185" s="19" t="s">
        <v>313</v>
      </c>
      <c r="BM185" s="186" t="s">
        <v>1754</v>
      </c>
    </row>
    <row r="186" spans="1:65" s="2" customFormat="1" ht="19.2" x14ac:dyDescent="0.2">
      <c r="A186" s="36"/>
      <c r="B186" s="37"/>
      <c r="C186" s="38"/>
      <c r="D186" s="188" t="s">
        <v>148</v>
      </c>
      <c r="E186" s="38"/>
      <c r="F186" s="189" t="s">
        <v>1753</v>
      </c>
      <c r="G186" s="38"/>
      <c r="H186" s="38"/>
      <c r="I186" s="190"/>
      <c r="J186" s="38"/>
      <c r="K186" s="38"/>
      <c r="L186" s="41"/>
      <c r="M186" s="191"/>
      <c r="N186" s="192"/>
      <c r="O186" s="66"/>
      <c r="P186" s="66"/>
      <c r="Q186" s="66"/>
      <c r="R186" s="66"/>
      <c r="S186" s="66"/>
      <c r="T186" s="6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9" t="s">
        <v>148</v>
      </c>
      <c r="AU186" s="19" t="s">
        <v>82</v>
      </c>
    </row>
    <row r="187" spans="1:65" s="2" customFormat="1" x14ac:dyDescent="0.2">
      <c r="A187" s="36"/>
      <c r="B187" s="37"/>
      <c r="C187" s="38"/>
      <c r="D187" s="193" t="s">
        <v>150</v>
      </c>
      <c r="E187" s="38"/>
      <c r="F187" s="194" t="s">
        <v>1755</v>
      </c>
      <c r="G187" s="38"/>
      <c r="H187" s="38"/>
      <c r="I187" s="190"/>
      <c r="J187" s="38"/>
      <c r="K187" s="38"/>
      <c r="L187" s="41"/>
      <c r="M187" s="191"/>
      <c r="N187" s="192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9" t="s">
        <v>150</v>
      </c>
      <c r="AU187" s="19" t="s">
        <v>82</v>
      </c>
    </row>
    <row r="188" spans="1:65" s="2" customFormat="1" ht="33" customHeight="1" x14ac:dyDescent="0.2">
      <c r="A188" s="36"/>
      <c r="B188" s="37"/>
      <c r="C188" s="175" t="s">
        <v>1756</v>
      </c>
      <c r="D188" s="175" t="s">
        <v>141</v>
      </c>
      <c r="E188" s="176" t="s">
        <v>1757</v>
      </c>
      <c r="F188" s="177" t="s">
        <v>1758</v>
      </c>
      <c r="G188" s="178" t="s">
        <v>144</v>
      </c>
      <c r="H188" s="179">
        <v>5</v>
      </c>
      <c r="I188" s="180">
        <v>90</v>
      </c>
      <c r="J188" s="181">
        <f>ROUND(I188*H188,2)</f>
        <v>450</v>
      </c>
      <c r="K188" s="177" t="s">
        <v>145</v>
      </c>
      <c r="L188" s="41"/>
      <c r="M188" s="182" t="s">
        <v>19</v>
      </c>
      <c r="N188" s="183" t="s">
        <v>43</v>
      </c>
      <c r="O188" s="66"/>
      <c r="P188" s="184">
        <f>O188*H188</f>
        <v>0</v>
      </c>
      <c r="Q188" s="184">
        <v>0</v>
      </c>
      <c r="R188" s="184">
        <f>Q188*H188</f>
        <v>0</v>
      </c>
      <c r="S188" s="184">
        <v>0</v>
      </c>
      <c r="T188" s="185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86" t="s">
        <v>313</v>
      </c>
      <c r="AT188" s="186" t="s">
        <v>141</v>
      </c>
      <c r="AU188" s="186" t="s">
        <v>82</v>
      </c>
      <c r="AY188" s="19" t="s">
        <v>138</v>
      </c>
      <c r="BE188" s="187">
        <f>IF(N188="základní",J188,0)</f>
        <v>450</v>
      </c>
      <c r="BF188" s="187">
        <f>IF(N188="snížená",J188,0)</f>
        <v>0</v>
      </c>
      <c r="BG188" s="187">
        <f>IF(N188="zákl. přenesená",J188,0)</f>
        <v>0</v>
      </c>
      <c r="BH188" s="187">
        <f>IF(N188="sníž. přenesená",J188,0)</f>
        <v>0</v>
      </c>
      <c r="BI188" s="187">
        <f>IF(N188="nulová",J188,0)</f>
        <v>0</v>
      </c>
      <c r="BJ188" s="19" t="s">
        <v>80</v>
      </c>
      <c r="BK188" s="187">
        <f>ROUND(I188*H188,2)</f>
        <v>450</v>
      </c>
      <c r="BL188" s="19" t="s">
        <v>313</v>
      </c>
      <c r="BM188" s="186" t="s">
        <v>1759</v>
      </c>
    </row>
    <row r="189" spans="1:65" s="2" customFormat="1" ht="19.2" x14ac:dyDescent="0.2">
      <c r="A189" s="36"/>
      <c r="B189" s="37"/>
      <c r="C189" s="38"/>
      <c r="D189" s="188" t="s">
        <v>148</v>
      </c>
      <c r="E189" s="38"/>
      <c r="F189" s="189" t="s">
        <v>1758</v>
      </c>
      <c r="G189" s="38"/>
      <c r="H189" s="38"/>
      <c r="I189" s="190"/>
      <c r="J189" s="38"/>
      <c r="K189" s="38"/>
      <c r="L189" s="41"/>
      <c r="M189" s="191"/>
      <c r="N189" s="192"/>
      <c r="O189" s="66"/>
      <c r="P189" s="66"/>
      <c r="Q189" s="66"/>
      <c r="R189" s="66"/>
      <c r="S189" s="66"/>
      <c r="T189" s="67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9" t="s">
        <v>148</v>
      </c>
      <c r="AU189" s="19" t="s">
        <v>82</v>
      </c>
    </row>
    <row r="190" spans="1:65" s="2" customFormat="1" x14ac:dyDescent="0.2">
      <c r="A190" s="36"/>
      <c r="B190" s="37"/>
      <c r="C190" s="38"/>
      <c r="D190" s="193" t="s">
        <v>150</v>
      </c>
      <c r="E190" s="38"/>
      <c r="F190" s="194" t="s">
        <v>1760</v>
      </c>
      <c r="G190" s="38"/>
      <c r="H190" s="38"/>
      <c r="I190" s="190"/>
      <c r="J190" s="38"/>
      <c r="K190" s="38"/>
      <c r="L190" s="41"/>
      <c r="M190" s="191"/>
      <c r="N190" s="192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9" t="s">
        <v>150</v>
      </c>
      <c r="AU190" s="19" t="s">
        <v>82</v>
      </c>
    </row>
    <row r="191" spans="1:65" s="2" customFormat="1" ht="33" customHeight="1" x14ac:dyDescent="0.2">
      <c r="A191" s="36"/>
      <c r="B191" s="37"/>
      <c r="C191" s="175" t="s">
        <v>80</v>
      </c>
      <c r="D191" s="175" t="s">
        <v>141</v>
      </c>
      <c r="E191" s="176" t="s">
        <v>1761</v>
      </c>
      <c r="F191" s="177" t="s">
        <v>1762</v>
      </c>
      <c r="G191" s="178" t="s">
        <v>144</v>
      </c>
      <c r="H191" s="179">
        <v>1</v>
      </c>
      <c r="I191" s="180">
        <v>485</v>
      </c>
      <c r="J191" s="181">
        <f>ROUND(I191*H191,2)</f>
        <v>485</v>
      </c>
      <c r="K191" s="177" t="s">
        <v>145</v>
      </c>
      <c r="L191" s="41"/>
      <c r="M191" s="182" t="s">
        <v>19</v>
      </c>
      <c r="N191" s="183" t="s">
        <v>43</v>
      </c>
      <c r="O191" s="66"/>
      <c r="P191" s="184">
        <f>O191*H191</f>
        <v>0</v>
      </c>
      <c r="Q191" s="184">
        <v>0</v>
      </c>
      <c r="R191" s="184">
        <f>Q191*H191</f>
        <v>0</v>
      </c>
      <c r="S191" s="184">
        <v>0</v>
      </c>
      <c r="T191" s="185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86" t="s">
        <v>313</v>
      </c>
      <c r="AT191" s="186" t="s">
        <v>141</v>
      </c>
      <c r="AU191" s="186" t="s">
        <v>82</v>
      </c>
      <c r="AY191" s="19" t="s">
        <v>138</v>
      </c>
      <c r="BE191" s="187">
        <f>IF(N191="základní",J191,0)</f>
        <v>485</v>
      </c>
      <c r="BF191" s="187">
        <f>IF(N191="snížená",J191,0)</f>
        <v>0</v>
      </c>
      <c r="BG191" s="187">
        <f>IF(N191="zákl. přenesená",J191,0)</f>
        <v>0</v>
      </c>
      <c r="BH191" s="187">
        <f>IF(N191="sníž. přenesená",J191,0)</f>
        <v>0</v>
      </c>
      <c r="BI191" s="187">
        <f>IF(N191="nulová",J191,0)</f>
        <v>0</v>
      </c>
      <c r="BJ191" s="19" t="s">
        <v>80</v>
      </c>
      <c r="BK191" s="187">
        <f>ROUND(I191*H191,2)</f>
        <v>485</v>
      </c>
      <c r="BL191" s="19" t="s">
        <v>313</v>
      </c>
      <c r="BM191" s="186" t="s">
        <v>1763</v>
      </c>
    </row>
    <row r="192" spans="1:65" s="2" customFormat="1" ht="19.2" x14ac:dyDescent="0.2">
      <c r="A192" s="36"/>
      <c r="B192" s="37"/>
      <c r="C192" s="38"/>
      <c r="D192" s="188" t="s">
        <v>148</v>
      </c>
      <c r="E192" s="38"/>
      <c r="F192" s="189" t="s">
        <v>1762</v>
      </c>
      <c r="G192" s="38"/>
      <c r="H192" s="38"/>
      <c r="I192" s="190"/>
      <c r="J192" s="38"/>
      <c r="K192" s="38"/>
      <c r="L192" s="41"/>
      <c r="M192" s="191"/>
      <c r="N192" s="192"/>
      <c r="O192" s="66"/>
      <c r="P192" s="66"/>
      <c r="Q192" s="66"/>
      <c r="R192" s="66"/>
      <c r="S192" s="66"/>
      <c r="T192" s="67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9" t="s">
        <v>148</v>
      </c>
      <c r="AU192" s="19" t="s">
        <v>82</v>
      </c>
    </row>
    <row r="193" spans="1:65" s="2" customFormat="1" x14ac:dyDescent="0.2">
      <c r="A193" s="36"/>
      <c r="B193" s="37"/>
      <c r="C193" s="38"/>
      <c r="D193" s="193" t="s">
        <v>150</v>
      </c>
      <c r="E193" s="38"/>
      <c r="F193" s="194" t="s">
        <v>1764</v>
      </c>
      <c r="G193" s="38"/>
      <c r="H193" s="38"/>
      <c r="I193" s="190"/>
      <c r="J193" s="38"/>
      <c r="K193" s="38"/>
      <c r="L193" s="41"/>
      <c r="M193" s="191"/>
      <c r="N193" s="192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150</v>
      </c>
      <c r="AU193" s="19" t="s">
        <v>82</v>
      </c>
    </row>
    <row r="194" spans="1:65" s="2" customFormat="1" ht="21.75" customHeight="1" x14ac:dyDescent="0.2">
      <c r="A194" s="36"/>
      <c r="B194" s="37"/>
      <c r="C194" s="227" t="s">
        <v>82</v>
      </c>
      <c r="D194" s="227" t="s">
        <v>302</v>
      </c>
      <c r="E194" s="228" t="s">
        <v>1765</v>
      </c>
      <c r="F194" s="229" t="s">
        <v>1766</v>
      </c>
      <c r="G194" s="230" t="s">
        <v>19</v>
      </c>
      <c r="H194" s="231">
        <v>1</v>
      </c>
      <c r="I194" s="232">
        <v>13500</v>
      </c>
      <c r="J194" s="233">
        <f>ROUND(I194*H194,2)</f>
        <v>13500</v>
      </c>
      <c r="K194" s="229" t="s">
        <v>19</v>
      </c>
      <c r="L194" s="234"/>
      <c r="M194" s="235" t="s">
        <v>19</v>
      </c>
      <c r="N194" s="236" t="s">
        <v>43</v>
      </c>
      <c r="O194" s="66"/>
      <c r="P194" s="184">
        <f>O194*H194</f>
        <v>0</v>
      </c>
      <c r="Q194" s="184">
        <v>0</v>
      </c>
      <c r="R194" s="184">
        <f>Q194*H194</f>
        <v>0</v>
      </c>
      <c r="S194" s="184">
        <v>0</v>
      </c>
      <c r="T194" s="185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86" t="s">
        <v>428</v>
      </c>
      <c r="AT194" s="186" t="s">
        <v>302</v>
      </c>
      <c r="AU194" s="186" t="s">
        <v>82</v>
      </c>
      <c r="AY194" s="19" t="s">
        <v>138</v>
      </c>
      <c r="BE194" s="187">
        <f>IF(N194="základní",J194,0)</f>
        <v>13500</v>
      </c>
      <c r="BF194" s="187">
        <f>IF(N194="snížená",J194,0)</f>
        <v>0</v>
      </c>
      <c r="BG194" s="187">
        <f>IF(N194="zákl. přenesená",J194,0)</f>
        <v>0</v>
      </c>
      <c r="BH194" s="187">
        <f>IF(N194="sníž. přenesená",J194,0)</f>
        <v>0</v>
      </c>
      <c r="BI194" s="187">
        <f>IF(N194="nulová",J194,0)</f>
        <v>0</v>
      </c>
      <c r="BJ194" s="19" t="s">
        <v>80</v>
      </c>
      <c r="BK194" s="187">
        <f>ROUND(I194*H194,2)</f>
        <v>13500</v>
      </c>
      <c r="BL194" s="19" t="s">
        <v>313</v>
      </c>
      <c r="BM194" s="186" t="s">
        <v>1767</v>
      </c>
    </row>
    <row r="195" spans="1:65" s="2" customFormat="1" x14ac:dyDescent="0.2">
      <c r="A195" s="36"/>
      <c r="B195" s="37"/>
      <c r="C195" s="38"/>
      <c r="D195" s="188" t="s">
        <v>148</v>
      </c>
      <c r="E195" s="38"/>
      <c r="F195" s="189" t="s">
        <v>1766</v>
      </c>
      <c r="G195" s="38"/>
      <c r="H195" s="38"/>
      <c r="I195" s="190"/>
      <c r="J195" s="38"/>
      <c r="K195" s="38"/>
      <c r="L195" s="41"/>
      <c r="M195" s="191"/>
      <c r="N195" s="192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9" t="s">
        <v>148</v>
      </c>
      <c r="AU195" s="19" t="s">
        <v>82</v>
      </c>
    </row>
    <row r="196" spans="1:65" s="2" customFormat="1" ht="33" customHeight="1" x14ac:dyDescent="0.2">
      <c r="A196" s="36"/>
      <c r="B196" s="37"/>
      <c r="C196" s="175" t="s">
        <v>139</v>
      </c>
      <c r="D196" s="175" t="s">
        <v>141</v>
      </c>
      <c r="E196" s="176" t="s">
        <v>1768</v>
      </c>
      <c r="F196" s="177" t="s">
        <v>1769</v>
      </c>
      <c r="G196" s="178" t="s">
        <v>144</v>
      </c>
      <c r="H196" s="179">
        <v>1</v>
      </c>
      <c r="I196" s="180">
        <v>650</v>
      </c>
      <c r="J196" s="181">
        <f>ROUND(I196*H196,2)</f>
        <v>650</v>
      </c>
      <c r="K196" s="177" t="s">
        <v>145</v>
      </c>
      <c r="L196" s="41"/>
      <c r="M196" s="182" t="s">
        <v>19</v>
      </c>
      <c r="N196" s="183" t="s">
        <v>43</v>
      </c>
      <c r="O196" s="66"/>
      <c r="P196" s="184">
        <f>O196*H196</f>
        <v>0</v>
      </c>
      <c r="Q196" s="184">
        <v>0</v>
      </c>
      <c r="R196" s="184">
        <f>Q196*H196</f>
        <v>0</v>
      </c>
      <c r="S196" s="184">
        <v>0</v>
      </c>
      <c r="T196" s="185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86" t="s">
        <v>313</v>
      </c>
      <c r="AT196" s="186" t="s">
        <v>141</v>
      </c>
      <c r="AU196" s="186" t="s">
        <v>82</v>
      </c>
      <c r="AY196" s="19" t="s">
        <v>138</v>
      </c>
      <c r="BE196" s="187">
        <f>IF(N196="základní",J196,0)</f>
        <v>650</v>
      </c>
      <c r="BF196" s="187">
        <f>IF(N196="snížená",J196,0)</f>
        <v>0</v>
      </c>
      <c r="BG196" s="187">
        <f>IF(N196="zákl. přenesená",J196,0)</f>
        <v>0</v>
      </c>
      <c r="BH196" s="187">
        <f>IF(N196="sníž. přenesená",J196,0)</f>
        <v>0</v>
      </c>
      <c r="BI196" s="187">
        <f>IF(N196="nulová",J196,0)</f>
        <v>0</v>
      </c>
      <c r="BJ196" s="19" t="s">
        <v>80</v>
      </c>
      <c r="BK196" s="187">
        <f>ROUND(I196*H196,2)</f>
        <v>650</v>
      </c>
      <c r="BL196" s="19" t="s">
        <v>313</v>
      </c>
      <c r="BM196" s="186" t="s">
        <v>1770</v>
      </c>
    </row>
    <row r="197" spans="1:65" s="2" customFormat="1" ht="19.2" x14ac:dyDescent="0.2">
      <c r="A197" s="36"/>
      <c r="B197" s="37"/>
      <c r="C197" s="38"/>
      <c r="D197" s="188" t="s">
        <v>148</v>
      </c>
      <c r="E197" s="38"/>
      <c r="F197" s="189" t="s">
        <v>1769</v>
      </c>
      <c r="G197" s="38"/>
      <c r="H197" s="38"/>
      <c r="I197" s="190"/>
      <c r="J197" s="38"/>
      <c r="K197" s="38"/>
      <c r="L197" s="41"/>
      <c r="M197" s="191"/>
      <c r="N197" s="192"/>
      <c r="O197" s="66"/>
      <c r="P197" s="66"/>
      <c r="Q197" s="66"/>
      <c r="R197" s="66"/>
      <c r="S197" s="66"/>
      <c r="T197" s="67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9" t="s">
        <v>148</v>
      </c>
      <c r="AU197" s="19" t="s">
        <v>82</v>
      </c>
    </row>
    <row r="198" spans="1:65" s="2" customFormat="1" x14ac:dyDescent="0.2">
      <c r="A198" s="36"/>
      <c r="B198" s="37"/>
      <c r="C198" s="38"/>
      <c r="D198" s="193" t="s">
        <v>150</v>
      </c>
      <c r="E198" s="38"/>
      <c r="F198" s="194" t="s">
        <v>1771</v>
      </c>
      <c r="G198" s="38"/>
      <c r="H198" s="38"/>
      <c r="I198" s="190"/>
      <c r="J198" s="38"/>
      <c r="K198" s="38"/>
      <c r="L198" s="41"/>
      <c r="M198" s="191"/>
      <c r="N198" s="192"/>
      <c r="O198" s="66"/>
      <c r="P198" s="66"/>
      <c r="Q198" s="66"/>
      <c r="R198" s="66"/>
      <c r="S198" s="66"/>
      <c r="T198" s="67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9" t="s">
        <v>150</v>
      </c>
      <c r="AU198" s="19" t="s">
        <v>82</v>
      </c>
    </row>
    <row r="199" spans="1:65" s="2" customFormat="1" ht="16.5" customHeight="1" x14ac:dyDescent="0.2">
      <c r="A199" s="36"/>
      <c r="B199" s="37"/>
      <c r="C199" s="227" t="s">
        <v>146</v>
      </c>
      <c r="D199" s="227" t="s">
        <v>302</v>
      </c>
      <c r="E199" s="228" t="s">
        <v>1772</v>
      </c>
      <c r="F199" s="229" t="s">
        <v>1773</v>
      </c>
      <c r="G199" s="230" t="s">
        <v>19</v>
      </c>
      <c r="H199" s="231">
        <v>1</v>
      </c>
      <c r="I199" s="232">
        <v>142000</v>
      </c>
      <c r="J199" s="233">
        <f>ROUND(I199*H199,2)</f>
        <v>142000</v>
      </c>
      <c r="K199" s="229" t="s">
        <v>19</v>
      </c>
      <c r="L199" s="234"/>
      <c r="M199" s="235" t="s">
        <v>19</v>
      </c>
      <c r="N199" s="236" t="s">
        <v>43</v>
      </c>
      <c r="O199" s="66"/>
      <c r="P199" s="184">
        <f>O199*H199</f>
        <v>0</v>
      </c>
      <c r="Q199" s="184">
        <v>0</v>
      </c>
      <c r="R199" s="184">
        <f>Q199*H199</f>
        <v>0</v>
      </c>
      <c r="S199" s="184">
        <v>0</v>
      </c>
      <c r="T199" s="185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86" t="s">
        <v>428</v>
      </c>
      <c r="AT199" s="186" t="s">
        <v>302</v>
      </c>
      <c r="AU199" s="186" t="s">
        <v>82</v>
      </c>
      <c r="AY199" s="19" t="s">
        <v>138</v>
      </c>
      <c r="BE199" s="187">
        <f>IF(N199="základní",J199,0)</f>
        <v>142000</v>
      </c>
      <c r="BF199" s="187">
        <f>IF(N199="snížená",J199,0)</f>
        <v>0</v>
      </c>
      <c r="BG199" s="187">
        <f>IF(N199="zákl. přenesená",J199,0)</f>
        <v>0</v>
      </c>
      <c r="BH199" s="187">
        <f>IF(N199="sníž. přenesená",J199,0)</f>
        <v>0</v>
      </c>
      <c r="BI199" s="187">
        <f>IF(N199="nulová",J199,0)</f>
        <v>0</v>
      </c>
      <c r="BJ199" s="19" t="s">
        <v>80</v>
      </c>
      <c r="BK199" s="187">
        <f>ROUND(I199*H199,2)</f>
        <v>142000</v>
      </c>
      <c r="BL199" s="19" t="s">
        <v>313</v>
      </c>
      <c r="BM199" s="186" t="s">
        <v>1774</v>
      </c>
    </row>
    <row r="200" spans="1:65" s="2" customFormat="1" x14ac:dyDescent="0.2">
      <c r="A200" s="36"/>
      <c r="B200" s="37"/>
      <c r="C200" s="38"/>
      <c r="D200" s="188" t="s">
        <v>148</v>
      </c>
      <c r="E200" s="38"/>
      <c r="F200" s="189" t="s">
        <v>1773</v>
      </c>
      <c r="G200" s="38"/>
      <c r="H200" s="38"/>
      <c r="I200" s="190"/>
      <c r="J200" s="38"/>
      <c r="K200" s="38"/>
      <c r="L200" s="41"/>
      <c r="M200" s="191"/>
      <c r="N200" s="192"/>
      <c r="O200" s="66"/>
      <c r="P200" s="66"/>
      <c r="Q200" s="66"/>
      <c r="R200" s="66"/>
      <c r="S200" s="66"/>
      <c r="T200" s="67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9" t="s">
        <v>148</v>
      </c>
      <c r="AU200" s="19" t="s">
        <v>82</v>
      </c>
    </row>
    <row r="201" spans="1:65" s="2" customFormat="1" ht="24.15" customHeight="1" x14ac:dyDescent="0.2">
      <c r="A201" s="36"/>
      <c r="B201" s="37"/>
      <c r="C201" s="175" t="s">
        <v>178</v>
      </c>
      <c r="D201" s="175" t="s">
        <v>141</v>
      </c>
      <c r="E201" s="176" t="s">
        <v>1775</v>
      </c>
      <c r="F201" s="177" t="s">
        <v>1776</v>
      </c>
      <c r="G201" s="178" t="s">
        <v>144</v>
      </c>
      <c r="H201" s="179">
        <v>1</v>
      </c>
      <c r="I201" s="180">
        <v>255</v>
      </c>
      <c r="J201" s="181">
        <f>ROUND(I201*H201,2)</f>
        <v>255</v>
      </c>
      <c r="K201" s="177" t="s">
        <v>145</v>
      </c>
      <c r="L201" s="41"/>
      <c r="M201" s="182" t="s">
        <v>19</v>
      </c>
      <c r="N201" s="183" t="s">
        <v>43</v>
      </c>
      <c r="O201" s="66"/>
      <c r="P201" s="184">
        <f>O201*H201</f>
        <v>0</v>
      </c>
      <c r="Q201" s="184">
        <v>0</v>
      </c>
      <c r="R201" s="184">
        <f>Q201*H201</f>
        <v>0</v>
      </c>
      <c r="S201" s="184">
        <v>0.03</v>
      </c>
      <c r="T201" s="185">
        <f>S201*H201</f>
        <v>0.03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86" t="s">
        <v>313</v>
      </c>
      <c r="AT201" s="186" t="s">
        <v>141</v>
      </c>
      <c r="AU201" s="186" t="s">
        <v>82</v>
      </c>
      <c r="AY201" s="19" t="s">
        <v>138</v>
      </c>
      <c r="BE201" s="187">
        <f>IF(N201="základní",J201,0)</f>
        <v>255</v>
      </c>
      <c r="BF201" s="187">
        <f>IF(N201="snížená",J201,0)</f>
        <v>0</v>
      </c>
      <c r="BG201" s="187">
        <f>IF(N201="zákl. přenesená",J201,0)</f>
        <v>0</v>
      </c>
      <c r="BH201" s="187">
        <f>IF(N201="sníž. přenesená",J201,0)</f>
        <v>0</v>
      </c>
      <c r="BI201" s="187">
        <f>IF(N201="nulová",J201,0)</f>
        <v>0</v>
      </c>
      <c r="BJ201" s="19" t="s">
        <v>80</v>
      </c>
      <c r="BK201" s="187">
        <f>ROUND(I201*H201,2)</f>
        <v>255</v>
      </c>
      <c r="BL201" s="19" t="s">
        <v>313</v>
      </c>
      <c r="BM201" s="186" t="s">
        <v>1777</v>
      </c>
    </row>
    <row r="202" spans="1:65" s="2" customFormat="1" ht="19.2" x14ac:dyDescent="0.2">
      <c r="A202" s="36"/>
      <c r="B202" s="37"/>
      <c r="C202" s="38"/>
      <c r="D202" s="188" t="s">
        <v>148</v>
      </c>
      <c r="E202" s="38"/>
      <c r="F202" s="189" t="s">
        <v>1776</v>
      </c>
      <c r="G202" s="38"/>
      <c r="H202" s="38"/>
      <c r="I202" s="190"/>
      <c r="J202" s="38"/>
      <c r="K202" s="38"/>
      <c r="L202" s="41"/>
      <c r="M202" s="191"/>
      <c r="N202" s="192"/>
      <c r="O202" s="66"/>
      <c r="P202" s="66"/>
      <c r="Q202" s="66"/>
      <c r="R202" s="66"/>
      <c r="S202" s="66"/>
      <c r="T202" s="67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9" t="s">
        <v>148</v>
      </c>
      <c r="AU202" s="19" t="s">
        <v>82</v>
      </c>
    </row>
    <row r="203" spans="1:65" s="2" customFormat="1" x14ac:dyDescent="0.2">
      <c r="A203" s="36"/>
      <c r="B203" s="37"/>
      <c r="C203" s="38"/>
      <c r="D203" s="193" t="s">
        <v>150</v>
      </c>
      <c r="E203" s="38"/>
      <c r="F203" s="194" t="s">
        <v>1778</v>
      </c>
      <c r="G203" s="38"/>
      <c r="H203" s="38"/>
      <c r="I203" s="190"/>
      <c r="J203" s="38"/>
      <c r="K203" s="38"/>
      <c r="L203" s="41"/>
      <c r="M203" s="191"/>
      <c r="N203" s="192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9" t="s">
        <v>150</v>
      </c>
      <c r="AU203" s="19" t="s">
        <v>82</v>
      </c>
    </row>
    <row r="204" spans="1:65" s="2" customFormat="1" ht="44.25" customHeight="1" x14ac:dyDescent="0.2">
      <c r="A204" s="36"/>
      <c r="B204" s="37"/>
      <c r="C204" s="175" t="s">
        <v>489</v>
      </c>
      <c r="D204" s="175" t="s">
        <v>141</v>
      </c>
      <c r="E204" s="176" t="s">
        <v>1779</v>
      </c>
      <c r="F204" s="177" t="s">
        <v>1780</v>
      </c>
      <c r="G204" s="178" t="s">
        <v>144</v>
      </c>
      <c r="H204" s="179">
        <v>2</v>
      </c>
      <c r="I204" s="180">
        <v>184</v>
      </c>
      <c r="J204" s="181">
        <f>ROUND(I204*H204,2)</f>
        <v>368</v>
      </c>
      <c r="K204" s="177" t="s">
        <v>145</v>
      </c>
      <c r="L204" s="41"/>
      <c r="M204" s="182" t="s">
        <v>19</v>
      </c>
      <c r="N204" s="183" t="s">
        <v>43</v>
      </c>
      <c r="O204" s="66"/>
      <c r="P204" s="184">
        <f>O204*H204</f>
        <v>0</v>
      </c>
      <c r="Q204" s="184">
        <v>0</v>
      </c>
      <c r="R204" s="184">
        <f>Q204*H204</f>
        <v>0</v>
      </c>
      <c r="S204" s="184">
        <v>0</v>
      </c>
      <c r="T204" s="185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86" t="s">
        <v>313</v>
      </c>
      <c r="AT204" s="186" t="s">
        <v>141</v>
      </c>
      <c r="AU204" s="186" t="s">
        <v>82</v>
      </c>
      <c r="AY204" s="19" t="s">
        <v>138</v>
      </c>
      <c r="BE204" s="187">
        <f>IF(N204="základní",J204,0)</f>
        <v>368</v>
      </c>
      <c r="BF204" s="187">
        <f>IF(N204="snížená",J204,0)</f>
        <v>0</v>
      </c>
      <c r="BG204" s="187">
        <f>IF(N204="zákl. přenesená",J204,0)</f>
        <v>0</v>
      </c>
      <c r="BH204" s="187">
        <f>IF(N204="sníž. přenesená",J204,0)</f>
        <v>0</v>
      </c>
      <c r="BI204" s="187">
        <f>IF(N204="nulová",J204,0)</f>
        <v>0</v>
      </c>
      <c r="BJ204" s="19" t="s">
        <v>80</v>
      </c>
      <c r="BK204" s="187">
        <f>ROUND(I204*H204,2)</f>
        <v>368</v>
      </c>
      <c r="BL204" s="19" t="s">
        <v>313</v>
      </c>
      <c r="BM204" s="186" t="s">
        <v>1781</v>
      </c>
    </row>
    <row r="205" spans="1:65" s="2" customFormat="1" ht="28.8" x14ac:dyDescent="0.2">
      <c r="A205" s="36"/>
      <c r="B205" s="37"/>
      <c r="C205" s="38"/>
      <c r="D205" s="188" t="s">
        <v>148</v>
      </c>
      <c r="E205" s="38"/>
      <c r="F205" s="189" t="s">
        <v>1780</v>
      </c>
      <c r="G205" s="38"/>
      <c r="H205" s="38"/>
      <c r="I205" s="190"/>
      <c r="J205" s="38"/>
      <c r="K205" s="38"/>
      <c r="L205" s="41"/>
      <c r="M205" s="191"/>
      <c r="N205" s="192"/>
      <c r="O205" s="66"/>
      <c r="P205" s="66"/>
      <c r="Q205" s="66"/>
      <c r="R205" s="66"/>
      <c r="S205" s="66"/>
      <c r="T205" s="67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9" t="s">
        <v>148</v>
      </c>
      <c r="AU205" s="19" t="s">
        <v>82</v>
      </c>
    </row>
    <row r="206" spans="1:65" s="2" customFormat="1" x14ac:dyDescent="0.2">
      <c r="A206" s="36"/>
      <c r="B206" s="37"/>
      <c r="C206" s="38"/>
      <c r="D206" s="193" t="s">
        <v>150</v>
      </c>
      <c r="E206" s="38"/>
      <c r="F206" s="194" t="s">
        <v>1782</v>
      </c>
      <c r="G206" s="38"/>
      <c r="H206" s="38"/>
      <c r="I206" s="190"/>
      <c r="J206" s="38"/>
      <c r="K206" s="38"/>
      <c r="L206" s="41"/>
      <c r="M206" s="191"/>
      <c r="N206" s="192"/>
      <c r="O206" s="66"/>
      <c r="P206" s="66"/>
      <c r="Q206" s="66"/>
      <c r="R206" s="66"/>
      <c r="S206" s="66"/>
      <c r="T206" s="67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9" t="s">
        <v>150</v>
      </c>
      <c r="AU206" s="19" t="s">
        <v>82</v>
      </c>
    </row>
    <row r="207" spans="1:65" s="2" customFormat="1" ht="24.15" customHeight="1" x14ac:dyDescent="0.2">
      <c r="A207" s="36"/>
      <c r="B207" s="37"/>
      <c r="C207" s="227" t="s">
        <v>497</v>
      </c>
      <c r="D207" s="227" t="s">
        <v>302</v>
      </c>
      <c r="E207" s="228" t="s">
        <v>1783</v>
      </c>
      <c r="F207" s="229" t="s">
        <v>1784</v>
      </c>
      <c r="G207" s="230" t="s">
        <v>144</v>
      </c>
      <c r="H207" s="231">
        <v>2</v>
      </c>
      <c r="I207" s="232">
        <v>483</v>
      </c>
      <c r="J207" s="233">
        <f>ROUND(I207*H207,2)</f>
        <v>966</v>
      </c>
      <c r="K207" s="229" t="s">
        <v>145</v>
      </c>
      <c r="L207" s="234"/>
      <c r="M207" s="235" t="s">
        <v>19</v>
      </c>
      <c r="N207" s="236" t="s">
        <v>43</v>
      </c>
      <c r="O207" s="66"/>
      <c r="P207" s="184">
        <f>O207*H207</f>
        <v>0</v>
      </c>
      <c r="Q207" s="184">
        <v>2.9999999999999997E-4</v>
      </c>
      <c r="R207" s="184">
        <f>Q207*H207</f>
        <v>5.9999999999999995E-4</v>
      </c>
      <c r="S207" s="184">
        <v>0</v>
      </c>
      <c r="T207" s="185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86" t="s">
        <v>428</v>
      </c>
      <c r="AT207" s="186" t="s">
        <v>302</v>
      </c>
      <c r="AU207" s="186" t="s">
        <v>82</v>
      </c>
      <c r="AY207" s="19" t="s">
        <v>138</v>
      </c>
      <c r="BE207" s="187">
        <f>IF(N207="základní",J207,0)</f>
        <v>966</v>
      </c>
      <c r="BF207" s="187">
        <f>IF(N207="snížená",J207,0)</f>
        <v>0</v>
      </c>
      <c r="BG207" s="187">
        <f>IF(N207="zákl. přenesená",J207,0)</f>
        <v>0</v>
      </c>
      <c r="BH207" s="187">
        <f>IF(N207="sníž. přenesená",J207,0)</f>
        <v>0</v>
      </c>
      <c r="BI207" s="187">
        <f>IF(N207="nulová",J207,0)</f>
        <v>0</v>
      </c>
      <c r="BJ207" s="19" t="s">
        <v>80</v>
      </c>
      <c r="BK207" s="187">
        <f>ROUND(I207*H207,2)</f>
        <v>966</v>
      </c>
      <c r="BL207" s="19" t="s">
        <v>313</v>
      </c>
      <c r="BM207" s="186" t="s">
        <v>1785</v>
      </c>
    </row>
    <row r="208" spans="1:65" s="2" customFormat="1" x14ac:dyDescent="0.2">
      <c r="A208" s="36"/>
      <c r="B208" s="37"/>
      <c r="C208" s="38"/>
      <c r="D208" s="188" t="s">
        <v>148</v>
      </c>
      <c r="E208" s="38"/>
      <c r="F208" s="189" t="s">
        <v>1784</v>
      </c>
      <c r="G208" s="38"/>
      <c r="H208" s="38"/>
      <c r="I208" s="190"/>
      <c r="J208" s="38"/>
      <c r="K208" s="38"/>
      <c r="L208" s="41"/>
      <c r="M208" s="191"/>
      <c r="N208" s="192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9" t="s">
        <v>148</v>
      </c>
      <c r="AU208" s="19" t="s">
        <v>82</v>
      </c>
    </row>
    <row r="209" spans="1:65" s="2" customFormat="1" ht="49.05" customHeight="1" x14ac:dyDescent="0.2">
      <c r="A209" s="36"/>
      <c r="B209" s="37"/>
      <c r="C209" s="175" t="s">
        <v>404</v>
      </c>
      <c r="D209" s="175" t="s">
        <v>141</v>
      </c>
      <c r="E209" s="176" t="s">
        <v>1786</v>
      </c>
      <c r="F209" s="177" t="s">
        <v>1787</v>
      </c>
      <c r="G209" s="178" t="s">
        <v>144</v>
      </c>
      <c r="H209" s="179">
        <v>20</v>
      </c>
      <c r="I209" s="180">
        <v>60</v>
      </c>
      <c r="J209" s="181">
        <f>ROUND(I209*H209,2)</f>
        <v>1200</v>
      </c>
      <c r="K209" s="177" t="s">
        <v>145</v>
      </c>
      <c r="L209" s="41"/>
      <c r="M209" s="182" t="s">
        <v>19</v>
      </c>
      <c r="N209" s="183" t="s">
        <v>43</v>
      </c>
      <c r="O209" s="66"/>
      <c r="P209" s="184">
        <f>O209*H209</f>
        <v>0</v>
      </c>
      <c r="Q209" s="184">
        <v>0</v>
      </c>
      <c r="R209" s="184">
        <f>Q209*H209</f>
        <v>0</v>
      </c>
      <c r="S209" s="184">
        <v>0</v>
      </c>
      <c r="T209" s="185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86" t="s">
        <v>313</v>
      </c>
      <c r="AT209" s="186" t="s">
        <v>141</v>
      </c>
      <c r="AU209" s="186" t="s">
        <v>82</v>
      </c>
      <c r="AY209" s="19" t="s">
        <v>138</v>
      </c>
      <c r="BE209" s="187">
        <f>IF(N209="základní",J209,0)</f>
        <v>1200</v>
      </c>
      <c r="BF209" s="187">
        <f>IF(N209="snížená",J209,0)</f>
        <v>0</v>
      </c>
      <c r="BG209" s="187">
        <f>IF(N209="zákl. přenesená",J209,0)</f>
        <v>0</v>
      </c>
      <c r="BH209" s="187">
        <f>IF(N209="sníž. přenesená",J209,0)</f>
        <v>0</v>
      </c>
      <c r="BI209" s="187">
        <f>IF(N209="nulová",J209,0)</f>
        <v>0</v>
      </c>
      <c r="BJ209" s="19" t="s">
        <v>80</v>
      </c>
      <c r="BK209" s="187">
        <f>ROUND(I209*H209,2)</f>
        <v>1200</v>
      </c>
      <c r="BL209" s="19" t="s">
        <v>313</v>
      </c>
      <c r="BM209" s="186" t="s">
        <v>1788</v>
      </c>
    </row>
    <row r="210" spans="1:65" s="2" customFormat="1" ht="28.8" x14ac:dyDescent="0.2">
      <c r="A210" s="36"/>
      <c r="B210" s="37"/>
      <c r="C210" s="38"/>
      <c r="D210" s="188" t="s">
        <v>148</v>
      </c>
      <c r="E210" s="38"/>
      <c r="F210" s="189" t="s">
        <v>1787</v>
      </c>
      <c r="G210" s="38"/>
      <c r="H210" s="38"/>
      <c r="I210" s="190"/>
      <c r="J210" s="38"/>
      <c r="K210" s="38"/>
      <c r="L210" s="41"/>
      <c r="M210" s="191"/>
      <c r="N210" s="192"/>
      <c r="O210" s="66"/>
      <c r="P210" s="66"/>
      <c r="Q210" s="66"/>
      <c r="R210" s="66"/>
      <c r="S210" s="66"/>
      <c r="T210" s="67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9" t="s">
        <v>148</v>
      </c>
      <c r="AU210" s="19" t="s">
        <v>82</v>
      </c>
    </row>
    <row r="211" spans="1:65" s="2" customFormat="1" x14ac:dyDescent="0.2">
      <c r="A211" s="36"/>
      <c r="B211" s="37"/>
      <c r="C211" s="38"/>
      <c r="D211" s="193" t="s">
        <v>150</v>
      </c>
      <c r="E211" s="38"/>
      <c r="F211" s="194" t="s">
        <v>1789</v>
      </c>
      <c r="G211" s="38"/>
      <c r="H211" s="38"/>
      <c r="I211" s="190"/>
      <c r="J211" s="38"/>
      <c r="K211" s="38"/>
      <c r="L211" s="41"/>
      <c r="M211" s="191"/>
      <c r="N211" s="192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9" t="s">
        <v>150</v>
      </c>
      <c r="AU211" s="19" t="s">
        <v>82</v>
      </c>
    </row>
    <row r="212" spans="1:65" s="2" customFormat="1" ht="24.15" customHeight="1" x14ac:dyDescent="0.2">
      <c r="A212" s="36"/>
      <c r="B212" s="37"/>
      <c r="C212" s="227" t="s">
        <v>410</v>
      </c>
      <c r="D212" s="227" t="s">
        <v>302</v>
      </c>
      <c r="E212" s="228" t="s">
        <v>1790</v>
      </c>
      <c r="F212" s="229" t="s">
        <v>1791</v>
      </c>
      <c r="G212" s="230" t="s">
        <v>144</v>
      </c>
      <c r="H212" s="231">
        <v>20</v>
      </c>
      <c r="I212" s="232">
        <v>110</v>
      </c>
      <c r="J212" s="233">
        <f>ROUND(I212*H212,2)</f>
        <v>2200</v>
      </c>
      <c r="K212" s="229" t="s">
        <v>145</v>
      </c>
      <c r="L212" s="234"/>
      <c r="M212" s="235" t="s">
        <v>19</v>
      </c>
      <c r="N212" s="236" t="s">
        <v>43</v>
      </c>
      <c r="O212" s="66"/>
      <c r="P212" s="184">
        <f>O212*H212</f>
        <v>0</v>
      </c>
      <c r="Q212" s="184">
        <v>4.0000000000000003E-5</v>
      </c>
      <c r="R212" s="184">
        <f>Q212*H212</f>
        <v>8.0000000000000004E-4</v>
      </c>
      <c r="S212" s="184">
        <v>0</v>
      </c>
      <c r="T212" s="185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86" t="s">
        <v>428</v>
      </c>
      <c r="AT212" s="186" t="s">
        <v>302</v>
      </c>
      <c r="AU212" s="186" t="s">
        <v>82</v>
      </c>
      <c r="AY212" s="19" t="s">
        <v>138</v>
      </c>
      <c r="BE212" s="187">
        <f>IF(N212="základní",J212,0)</f>
        <v>2200</v>
      </c>
      <c r="BF212" s="187">
        <f>IF(N212="snížená",J212,0)</f>
        <v>0</v>
      </c>
      <c r="BG212" s="187">
        <f>IF(N212="zákl. přenesená",J212,0)</f>
        <v>0</v>
      </c>
      <c r="BH212" s="187">
        <f>IF(N212="sníž. přenesená",J212,0)</f>
        <v>0</v>
      </c>
      <c r="BI212" s="187">
        <f>IF(N212="nulová",J212,0)</f>
        <v>0</v>
      </c>
      <c r="BJ212" s="19" t="s">
        <v>80</v>
      </c>
      <c r="BK212" s="187">
        <f>ROUND(I212*H212,2)</f>
        <v>2200</v>
      </c>
      <c r="BL212" s="19" t="s">
        <v>313</v>
      </c>
      <c r="BM212" s="186" t="s">
        <v>1792</v>
      </c>
    </row>
    <row r="213" spans="1:65" s="2" customFormat="1" ht="19.2" x14ac:dyDescent="0.2">
      <c r="A213" s="36"/>
      <c r="B213" s="37"/>
      <c r="C213" s="38"/>
      <c r="D213" s="188" t="s">
        <v>148</v>
      </c>
      <c r="E213" s="38"/>
      <c r="F213" s="189" t="s">
        <v>1791</v>
      </c>
      <c r="G213" s="38"/>
      <c r="H213" s="38"/>
      <c r="I213" s="190"/>
      <c r="J213" s="38"/>
      <c r="K213" s="38"/>
      <c r="L213" s="41"/>
      <c r="M213" s="191"/>
      <c r="N213" s="192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9" t="s">
        <v>148</v>
      </c>
      <c r="AU213" s="19" t="s">
        <v>82</v>
      </c>
    </row>
    <row r="214" spans="1:65" s="2" customFormat="1" ht="49.05" customHeight="1" x14ac:dyDescent="0.2">
      <c r="A214" s="36"/>
      <c r="B214" s="37"/>
      <c r="C214" s="175" t="s">
        <v>418</v>
      </c>
      <c r="D214" s="175" t="s">
        <v>141</v>
      </c>
      <c r="E214" s="176" t="s">
        <v>1793</v>
      </c>
      <c r="F214" s="177" t="s">
        <v>1794</v>
      </c>
      <c r="G214" s="178" t="s">
        <v>144</v>
      </c>
      <c r="H214" s="179">
        <v>2</v>
      </c>
      <c r="I214" s="180">
        <v>75</v>
      </c>
      <c r="J214" s="181">
        <f>ROUND(I214*H214,2)</f>
        <v>150</v>
      </c>
      <c r="K214" s="177" t="s">
        <v>145</v>
      </c>
      <c r="L214" s="41"/>
      <c r="M214" s="182" t="s">
        <v>19</v>
      </c>
      <c r="N214" s="183" t="s">
        <v>43</v>
      </c>
      <c r="O214" s="66"/>
      <c r="P214" s="184">
        <f>O214*H214</f>
        <v>0</v>
      </c>
      <c r="Q214" s="184">
        <v>0</v>
      </c>
      <c r="R214" s="184">
        <f>Q214*H214</f>
        <v>0</v>
      </c>
      <c r="S214" s="184">
        <v>0</v>
      </c>
      <c r="T214" s="185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86" t="s">
        <v>313</v>
      </c>
      <c r="AT214" s="186" t="s">
        <v>141</v>
      </c>
      <c r="AU214" s="186" t="s">
        <v>82</v>
      </c>
      <c r="AY214" s="19" t="s">
        <v>138</v>
      </c>
      <c r="BE214" s="187">
        <f>IF(N214="základní",J214,0)</f>
        <v>150</v>
      </c>
      <c r="BF214" s="187">
        <f>IF(N214="snížená",J214,0)</f>
        <v>0</v>
      </c>
      <c r="BG214" s="187">
        <f>IF(N214="zákl. přenesená",J214,0)</f>
        <v>0</v>
      </c>
      <c r="BH214" s="187">
        <f>IF(N214="sníž. přenesená",J214,0)</f>
        <v>0</v>
      </c>
      <c r="BI214" s="187">
        <f>IF(N214="nulová",J214,0)</f>
        <v>0</v>
      </c>
      <c r="BJ214" s="19" t="s">
        <v>80</v>
      </c>
      <c r="BK214" s="187">
        <f>ROUND(I214*H214,2)</f>
        <v>150</v>
      </c>
      <c r="BL214" s="19" t="s">
        <v>313</v>
      </c>
      <c r="BM214" s="186" t="s">
        <v>1795</v>
      </c>
    </row>
    <row r="215" spans="1:65" s="2" customFormat="1" ht="28.8" x14ac:dyDescent="0.2">
      <c r="A215" s="36"/>
      <c r="B215" s="37"/>
      <c r="C215" s="38"/>
      <c r="D215" s="188" t="s">
        <v>148</v>
      </c>
      <c r="E215" s="38"/>
      <c r="F215" s="189" t="s">
        <v>1794</v>
      </c>
      <c r="G215" s="38"/>
      <c r="H215" s="38"/>
      <c r="I215" s="190"/>
      <c r="J215" s="38"/>
      <c r="K215" s="38"/>
      <c r="L215" s="41"/>
      <c r="M215" s="191"/>
      <c r="N215" s="192"/>
      <c r="O215" s="66"/>
      <c r="P215" s="66"/>
      <c r="Q215" s="66"/>
      <c r="R215" s="66"/>
      <c r="S215" s="66"/>
      <c r="T215" s="67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9" t="s">
        <v>148</v>
      </c>
      <c r="AU215" s="19" t="s">
        <v>82</v>
      </c>
    </row>
    <row r="216" spans="1:65" s="2" customFormat="1" x14ac:dyDescent="0.2">
      <c r="A216" s="36"/>
      <c r="B216" s="37"/>
      <c r="C216" s="38"/>
      <c r="D216" s="193" t="s">
        <v>150</v>
      </c>
      <c r="E216" s="38"/>
      <c r="F216" s="194" t="s">
        <v>1796</v>
      </c>
      <c r="G216" s="38"/>
      <c r="H216" s="38"/>
      <c r="I216" s="190"/>
      <c r="J216" s="38"/>
      <c r="K216" s="38"/>
      <c r="L216" s="41"/>
      <c r="M216" s="191"/>
      <c r="N216" s="192"/>
      <c r="O216" s="66"/>
      <c r="P216" s="66"/>
      <c r="Q216" s="66"/>
      <c r="R216" s="66"/>
      <c r="S216" s="66"/>
      <c r="T216" s="67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9" t="s">
        <v>150</v>
      </c>
      <c r="AU216" s="19" t="s">
        <v>82</v>
      </c>
    </row>
    <row r="217" spans="1:65" s="2" customFormat="1" ht="24.15" customHeight="1" x14ac:dyDescent="0.2">
      <c r="A217" s="36"/>
      <c r="B217" s="37"/>
      <c r="C217" s="227" t="s">
        <v>428</v>
      </c>
      <c r="D217" s="227" t="s">
        <v>302</v>
      </c>
      <c r="E217" s="228" t="s">
        <v>1797</v>
      </c>
      <c r="F217" s="229" t="s">
        <v>1798</v>
      </c>
      <c r="G217" s="230" t="s">
        <v>144</v>
      </c>
      <c r="H217" s="231">
        <v>2</v>
      </c>
      <c r="I217" s="232">
        <v>140</v>
      </c>
      <c r="J217" s="233">
        <f>ROUND(I217*H217,2)</f>
        <v>280</v>
      </c>
      <c r="K217" s="229" t="s">
        <v>145</v>
      </c>
      <c r="L217" s="234"/>
      <c r="M217" s="235" t="s">
        <v>19</v>
      </c>
      <c r="N217" s="236" t="s">
        <v>43</v>
      </c>
      <c r="O217" s="66"/>
      <c r="P217" s="184">
        <f>O217*H217</f>
        <v>0</v>
      </c>
      <c r="Q217" s="184">
        <v>4.0000000000000003E-5</v>
      </c>
      <c r="R217" s="184">
        <f>Q217*H217</f>
        <v>8.0000000000000007E-5</v>
      </c>
      <c r="S217" s="184">
        <v>0</v>
      </c>
      <c r="T217" s="185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86" t="s">
        <v>428</v>
      </c>
      <c r="AT217" s="186" t="s">
        <v>302</v>
      </c>
      <c r="AU217" s="186" t="s">
        <v>82</v>
      </c>
      <c r="AY217" s="19" t="s">
        <v>138</v>
      </c>
      <c r="BE217" s="187">
        <f>IF(N217="základní",J217,0)</f>
        <v>280</v>
      </c>
      <c r="BF217" s="187">
        <f>IF(N217="snížená",J217,0)</f>
        <v>0</v>
      </c>
      <c r="BG217" s="187">
        <f>IF(N217="zákl. přenesená",J217,0)</f>
        <v>0</v>
      </c>
      <c r="BH217" s="187">
        <f>IF(N217="sníž. přenesená",J217,0)</f>
        <v>0</v>
      </c>
      <c r="BI217" s="187">
        <f>IF(N217="nulová",J217,0)</f>
        <v>0</v>
      </c>
      <c r="BJ217" s="19" t="s">
        <v>80</v>
      </c>
      <c r="BK217" s="187">
        <f>ROUND(I217*H217,2)</f>
        <v>280</v>
      </c>
      <c r="BL217" s="19" t="s">
        <v>313</v>
      </c>
      <c r="BM217" s="186" t="s">
        <v>1799</v>
      </c>
    </row>
    <row r="218" spans="1:65" s="2" customFormat="1" x14ac:dyDescent="0.2">
      <c r="A218" s="36"/>
      <c r="B218" s="37"/>
      <c r="C218" s="38"/>
      <c r="D218" s="188" t="s">
        <v>148</v>
      </c>
      <c r="E218" s="38"/>
      <c r="F218" s="189" t="s">
        <v>1798</v>
      </c>
      <c r="G218" s="38"/>
      <c r="H218" s="38"/>
      <c r="I218" s="190"/>
      <c r="J218" s="38"/>
      <c r="K218" s="38"/>
      <c r="L218" s="41"/>
      <c r="M218" s="191"/>
      <c r="N218" s="192"/>
      <c r="O218" s="66"/>
      <c r="P218" s="66"/>
      <c r="Q218" s="66"/>
      <c r="R218" s="66"/>
      <c r="S218" s="66"/>
      <c r="T218" s="67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9" t="s">
        <v>148</v>
      </c>
      <c r="AU218" s="19" t="s">
        <v>82</v>
      </c>
    </row>
    <row r="219" spans="1:65" s="2" customFormat="1" ht="49.05" customHeight="1" x14ac:dyDescent="0.2">
      <c r="A219" s="36"/>
      <c r="B219" s="37"/>
      <c r="C219" s="175" t="s">
        <v>436</v>
      </c>
      <c r="D219" s="175" t="s">
        <v>141</v>
      </c>
      <c r="E219" s="176" t="s">
        <v>1800</v>
      </c>
      <c r="F219" s="177" t="s">
        <v>1801</v>
      </c>
      <c r="G219" s="178" t="s">
        <v>144</v>
      </c>
      <c r="H219" s="179">
        <v>20</v>
      </c>
      <c r="I219" s="180">
        <v>75</v>
      </c>
      <c r="J219" s="181">
        <f>ROUND(I219*H219,2)</f>
        <v>1500</v>
      </c>
      <c r="K219" s="177" t="s">
        <v>145</v>
      </c>
      <c r="L219" s="41"/>
      <c r="M219" s="182" t="s">
        <v>19</v>
      </c>
      <c r="N219" s="183" t="s">
        <v>43</v>
      </c>
      <c r="O219" s="66"/>
      <c r="P219" s="184">
        <f>O219*H219</f>
        <v>0</v>
      </c>
      <c r="Q219" s="184">
        <v>0</v>
      </c>
      <c r="R219" s="184">
        <f>Q219*H219</f>
        <v>0</v>
      </c>
      <c r="S219" s="184">
        <v>0</v>
      </c>
      <c r="T219" s="185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186" t="s">
        <v>313</v>
      </c>
      <c r="AT219" s="186" t="s">
        <v>141</v>
      </c>
      <c r="AU219" s="186" t="s">
        <v>82</v>
      </c>
      <c r="AY219" s="19" t="s">
        <v>138</v>
      </c>
      <c r="BE219" s="187">
        <f>IF(N219="základní",J219,0)</f>
        <v>1500</v>
      </c>
      <c r="BF219" s="187">
        <f>IF(N219="snížená",J219,0)</f>
        <v>0</v>
      </c>
      <c r="BG219" s="187">
        <f>IF(N219="zákl. přenesená",J219,0)</f>
        <v>0</v>
      </c>
      <c r="BH219" s="187">
        <f>IF(N219="sníž. přenesená",J219,0)</f>
        <v>0</v>
      </c>
      <c r="BI219" s="187">
        <f>IF(N219="nulová",J219,0)</f>
        <v>0</v>
      </c>
      <c r="BJ219" s="19" t="s">
        <v>80</v>
      </c>
      <c r="BK219" s="187">
        <f>ROUND(I219*H219,2)</f>
        <v>1500</v>
      </c>
      <c r="BL219" s="19" t="s">
        <v>313</v>
      </c>
      <c r="BM219" s="186" t="s">
        <v>1802</v>
      </c>
    </row>
    <row r="220" spans="1:65" s="2" customFormat="1" ht="28.8" x14ac:dyDescent="0.2">
      <c r="A220" s="36"/>
      <c r="B220" s="37"/>
      <c r="C220" s="38"/>
      <c r="D220" s="188" t="s">
        <v>148</v>
      </c>
      <c r="E220" s="38"/>
      <c r="F220" s="189" t="s">
        <v>1801</v>
      </c>
      <c r="G220" s="38"/>
      <c r="H220" s="38"/>
      <c r="I220" s="190"/>
      <c r="J220" s="38"/>
      <c r="K220" s="38"/>
      <c r="L220" s="41"/>
      <c r="M220" s="191"/>
      <c r="N220" s="192"/>
      <c r="O220" s="66"/>
      <c r="P220" s="66"/>
      <c r="Q220" s="66"/>
      <c r="R220" s="66"/>
      <c r="S220" s="66"/>
      <c r="T220" s="67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9" t="s">
        <v>148</v>
      </c>
      <c r="AU220" s="19" t="s">
        <v>82</v>
      </c>
    </row>
    <row r="221" spans="1:65" s="2" customFormat="1" x14ac:dyDescent="0.2">
      <c r="A221" s="36"/>
      <c r="B221" s="37"/>
      <c r="C221" s="38"/>
      <c r="D221" s="193" t="s">
        <v>150</v>
      </c>
      <c r="E221" s="38"/>
      <c r="F221" s="194" t="s">
        <v>1803</v>
      </c>
      <c r="G221" s="38"/>
      <c r="H221" s="38"/>
      <c r="I221" s="190"/>
      <c r="J221" s="38"/>
      <c r="K221" s="38"/>
      <c r="L221" s="41"/>
      <c r="M221" s="191"/>
      <c r="N221" s="192"/>
      <c r="O221" s="66"/>
      <c r="P221" s="66"/>
      <c r="Q221" s="66"/>
      <c r="R221" s="66"/>
      <c r="S221" s="66"/>
      <c r="T221" s="67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9" t="s">
        <v>150</v>
      </c>
      <c r="AU221" s="19" t="s">
        <v>82</v>
      </c>
    </row>
    <row r="222" spans="1:65" s="2" customFormat="1" ht="24.15" customHeight="1" x14ac:dyDescent="0.2">
      <c r="A222" s="36"/>
      <c r="B222" s="37"/>
      <c r="C222" s="227" t="s">
        <v>442</v>
      </c>
      <c r="D222" s="227" t="s">
        <v>302</v>
      </c>
      <c r="E222" s="228" t="s">
        <v>1804</v>
      </c>
      <c r="F222" s="229" t="s">
        <v>1805</v>
      </c>
      <c r="G222" s="230" t="s">
        <v>144</v>
      </c>
      <c r="H222" s="231">
        <v>20</v>
      </c>
      <c r="I222" s="232">
        <v>115</v>
      </c>
      <c r="J222" s="233">
        <f>ROUND(I222*H222,2)</f>
        <v>2300</v>
      </c>
      <c r="K222" s="229" t="s">
        <v>145</v>
      </c>
      <c r="L222" s="234"/>
      <c r="M222" s="235" t="s">
        <v>19</v>
      </c>
      <c r="N222" s="236" t="s">
        <v>43</v>
      </c>
      <c r="O222" s="66"/>
      <c r="P222" s="184">
        <f>O222*H222</f>
        <v>0</v>
      </c>
      <c r="Q222" s="184">
        <v>4.0000000000000003E-5</v>
      </c>
      <c r="R222" s="184">
        <f>Q222*H222</f>
        <v>8.0000000000000004E-4</v>
      </c>
      <c r="S222" s="184">
        <v>0</v>
      </c>
      <c r="T222" s="185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86" t="s">
        <v>428</v>
      </c>
      <c r="AT222" s="186" t="s">
        <v>302</v>
      </c>
      <c r="AU222" s="186" t="s">
        <v>82</v>
      </c>
      <c r="AY222" s="19" t="s">
        <v>138</v>
      </c>
      <c r="BE222" s="187">
        <f>IF(N222="základní",J222,0)</f>
        <v>2300</v>
      </c>
      <c r="BF222" s="187">
        <f>IF(N222="snížená",J222,0)</f>
        <v>0</v>
      </c>
      <c r="BG222" s="187">
        <f>IF(N222="zákl. přenesená",J222,0)</f>
        <v>0</v>
      </c>
      <c r="BH222" s="187">
        <f>IF(N222="sníž. přenesená",J222,0)</f>
        <v>0</v>
      </c>
      <c r="BI222" s="187">
        <f>IF(N222="nulová",J222,0)</f>
        <v>0</v>
      </c>
      <c r="BJ222" s="19" t="s">
        <v>80</v>
      </c>
      <c r="BK222" s="187">
        <f>ROUND(I222*H222,2)</f>
        <v>2300</v>
      </c>
      <c r="BL222" s="19" t="s">
        <v>313</v>
      </c>
      <c r="BM222" s="186" t="s">
        <v>1806</v>
      </c>
    </row>
    <row r="223" spans="1:65" s="2" customFormat="1" ht="19.2" x14ac:dyDescent="0.2">
      <c r="A223" s="36"/>
      <c r="B223" s="37"/>
      <c r="C223" s="38"/>
      <c r="D223" s="188" t="s">
        <v>148</v>
      </c>
      <c r="E223" s="38"/>
      <c r="F223" s="189" t="s">
        <v>1805</v>
      </c>
      <c r="G223" s="38"/>
      <c r="H223" s="38"/>
      <c r="I223" s="190"/>
      <c r="J223" s="38"/>
      <c r="K223" s="38"/>
      <c r="L223" s="41"/>
      <c r="M223" s="191"/>
      <c r="N223" s="192"/>
      <c r="O223" s="66"/>
      <c r="P223" s="66"/>
      <c r="Q223" s="66"/>
      <c r="R223" s="66"/>
      <c r="S223" s="66"/>
      <c r="T223" s="67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9" t="s">
        <v>148</v>
      </c>
      <c r="AU223" s="19" t="s">
        <v>82</v>
      </c>
    </row>
    <row r="224" spans="1:65" s="2" customFormat="1" ht="49.05" customHeight="1" x14ac:dyDescent="0.2">
      <c r="A224" s="36"/>
      <c r="B224" s="37"/>
      <c r="C224" s="175" t="s">
        <v>448</v>
      </c>
      <c r="D224" s="175" t="s">
        <v>141</v>
      </c>
      <c r="E224" s="176" t="s">
        <v>1807</v>
      </c>
      <c r="F224" s="177" t="s">
        <v>1808</v>
      </c>
      <c r="G224" s="178" t="s">
        <v>144</v>
      </c>
      <c r="H224" s="179">
        <v>20</v>
      </c>
      <c r="I224" s="180">
        <v>143</v>
      </c>
      <c r="J224" s="181">
        <f>ROUND(I224*H224,2)</f>
        <v>2860</v>
      </c>
      <c r="K224" s="177" t="s">
        <v>145</v>
      </c>
      <c r="L224" s="41"/>
      <c r="M224" s="182" t="s">
        <v>19</v>
      </c>
      <c r="N224" s="183" t="s">
        <v>43</v>
      </c>
      <c r="O224" s="66"/>
      <c r="P224" s="184">
        <f>O224*H224</f>
        <v>0</v>
      </c>
      <c r="Q224" s="184">
        <v>0</v>
      </c>
      <c r="R224" s="184">
        <f>Q224*H224</f>
        <v>0</v>
      </c>
      <c r="S224" s="184">
        <v>0</v>
      </c>
      <c r="T224" s="185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86" t="s">
        <v>313</v>
      </c>
      <c r="AT224" s="186" t="s">
        <v>141</v>
      </c>
      <c r="AU224" s="186" t="s">
        <v>82</v>
      </c>
      <c r="AY224" s="19" t="s">
        <v>138</v>
      </c>
      <c r="BE224" s="187">
        <f>IF(N224="základní",J224,0)</f>
        <v>2860</v>
      </c>
      <c r="BF224" s="187">
        <f>IF(N224="snížená",J224,0)</f>
        <v>0</v>
      </c>
      <c r="BG224" s="187">
        <f>IF(N224="zákl. přenesená",J224,0)</f>
        <v>0</v>
      </c>
      <c r="BH224" s="187">
        <f>IF(N224="sníž. přenesená",J224,0)</f>
        <v>0</v>
      </c>
      <c r="BI224" s="187">
        <f>IF(N224="nulová",J224,0)</f>
        <v>0</v>
      </c>
      <c r="BJ224" s="19" t="s">
        <v>80</v>
      </c>
      <c r="BK224" s="187">
        <f>ROUND(I224*H224,2)</f>
        <v>2860</v>
      </c>
      <c r="BL224" s="19" t="s">
        <v>313</v>
      </c>
      <c r="BM224" s="186" t="s">
        <v>1809</v>
      </c>
    </row>
    <row r="225" spans="1:65" s="2" customFormat="1" ht="28.8" x14ac:dyDescent="0.2">
      <c r="A225" s="36"/>
      <c r="B225" s="37"/>
      <c r="C225" s="38"/>
      <c r="D225" s="188" t="s">
        <v>148</v>
      </c>
      <c r="E225" s="38"/>
      <c r="F225" s="189" t="s">
        <v>1808</v>
      </c>
      <c r="G225" s="38"/>
      <c r="H225" s="38"/>
      <c r="I225" s="190"/>
      <c r="J225" s="38"/>
      <c r="K225" s="38"/>
      <c r="L225" s="41"/>
      <c r="M225" s="191"/>
      <c r="N225" s="192"/>
      <c r="O225" s="66"/>
      <c r="P225" s="66"/>
      <c r="Q225" s="66"/>
      <c r="R225" s="66"/>
      <c r="S225" s="66"/>
      <c r="T225" s="67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9" t="s">
        <v>148</v>
      </c>
      <c r="AU225" s="19" t="s">
        <v>82</v>
      </c>
    </row>
    <row r="226" spans="1:65" s="2" customFormat="1" x14ac:dyDescent="0.2">
      <c r="A226" s="36"/>
      <c r="B226" s="37"/>
      <c r="C226" s="38"/>
      <c r="D226" s="193" t="s">
        <v>150</v>
      </c>
      <c r="E226" s="38"/>
      <c r="F226" s="194" t="s">
        <v>1810</v>
      </c>
      <c r="G226" s="38"/>
      <c r="H226" s="38"/>
      <c r="I226" s="190"/>
      <c r="J226" s="38"/>
      <c r="K226" s="38"/>
      <c r="L226" s="41"/>
      <c r="M226" s="191"/>
      <c r="N226" s="192"/>
      <c r="O226" s="66"/>
      <c r="P226" s="66"/>
      <c r="Q226" s="66"/>
      <c r="R226" s="66"/>
      <c r="S226" s="66"/>
      <c r="T226" s="67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9" t="s">
        <v>150</v>
      </c>
      <c r="AU226" s="19" t="s">
        <v>82</v>
      </c>
    </row>
    <row r="227" spans="1:65" s="2" customFormat="1" ht="24.15" customHeight="1" x14ac:dyDescent="0.2">
      <c r="A227" s="36"/>
      <c r="B227" s="37"/>
      <c r="C227" s="227" t="s">
        <v>454</v>
      </c>
      <c r="D227" s="227" t="s">
        <v>302</v>
      </c>
      <c r="E227" s="228" t="s">
        <v>1811</v>
      </c>
      <c r="F227" s="229" t="s">
        <v>1812</v>
      </c>
      <c r="G227" s="230" t="s">
        <v>144</v>
      </c>
      <c r="H227" s="231">
        <v>20</v>
      </c>
      <c r="I227" s="232">
        <v>200</v>
      </c>
      <c r="J227" s="233">
        <f>ROUND(I227*H227,2)</f>
        <v>4000</v>
      </c>
      <c r="K227" s="229" t="s">
        <v>145</v>
      </c>
      <c r="L227" s="234"/>
      <c r="M227" s="235" t="s">
        <v>19</v>
      </c>
      <c r="N227" s="236" t="s">
        <v>43</v>
      </c>
      <c r="O227" s="66"/>
      <c r="P227" s="184">
        <f>O227*H227</f>
        <v>0</v>
      </c>
      <c r="Q227" s="184">
        <v>5.0000000000000002E-5</v>
      </c>
      <c r="R227" s="184">
        <f>Q227*H227</f>
        <v>1E-3</v>
      </c>
      <c r="S227" s="184">
        <v>0</v>
      </c>
      <c r="T227" s="185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86" t="s">
        <v>428</v>
      </c>
      <c r="AT227" s="186" t="s">
        <v>302</v>
      </c>
      <c r="AU227" s="186" t="s">
        <v>82</v>
      </c>
      <c r="AY227" s="19" t="s">
        <v>138</v>
      </c>
      <c r="BE227" s="187">
        <f>IF(N227="základní",J227,0)</f>
        <v>4000</v>
      </c>
      <c r="BF227" s="187">
        <f>IF(N227="snížená",J227,0)</f>
        <v>0</v>
      </c>
      <c r="BG227" s="187">
        <f>IF(N227="zákl. přenesená",J227,0)</f>
        <v>0</v>
      </c>
      <c r="BH227" s="187">
        <f>IF(N227="sníž. přenesená",J227,0)</f>
        <v>0</v>
      </c>
      <c r="BI227" s="187">
        <f>IF(N227="nulová",J227,0)</f>
        <v>0</v>
      </c>
      <c r="BJ227" s="19" t="s">
        <v>80</v>
      </c>
      <c r="BK227" s="187">
        <f>ROUND(I227*H227,2)</f>
        <v>4000</v>
      </c>
      <c r="BL227" s="19" t="s">
        <v>313</v>
      </c>
      <c r="BM227" s="186" t="s">
        <v>1813</v>
      </c>
    </row>
    <row r="228" spans="1:65" s="2" customFormat="1" ht="19.2" x14ac:dyDescent="0.2">
      <c r="A228" s="36"/>
      <c r="B228" s="37"/>
      <c r="C228" s="38"/>
      <c r="D228" s="188" t="s">
        <v>148</v>
      </c>
      <c r="E228" s="38"/>
      <c r="F228" s="189" t="s">
        <v>1812</v>
      </c>
      <c r="G228" s="38"/>
      <c r="H228" s="38"/>
      <c r="I228" s="190"/>
      <c r="J228" s="38"/>
      <c r="K228" s="38"/>
      <c r="L228" s="41"/>
      <c r="M228" s="191"/>
      <c r="N228" s="192"/>
      <c r="O228" s="66"/>
      <c r="P228" s="66"/>
      <c r="Q228" s="66"/>
      <c r="R228" s="66"/>
      <c r="S228" s="66"/>
      <c r="T228" s="67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9" t="s">
        <v>148</v>
      </c>
      <c r="AU228" s="19" t="s">
        <v>82</v>
      </c>
    </row>
    <row r="229" spans="1:65" s="2" customFormat="1" ht="49.05" customHeight="1" x14ac:dyDescent="0.2">
      <c r="A229" s="36"/>
      <c r="B229" s="37"/>
      <c r="C229" s="175" t="s">
        <v>462</v>
      </c>
      <c r="D229" s="175" t="s">
        <v>141</v>
      </c>
      <c r="E229" s="176" t="s">
        <v>1814</v>
      </c>
      <c r="F229" s="177" t="s">
        <v>1815</v>
      </c>
      <c r="G229" s="178" t="s">
        <v>144</v>
      </c>
      <c r="H229" s="179">
        <v>9</v>
      </c>
      <c r="I229" s="180">
        <v>80</v>
      </c>
      <c r="J229" s="181">
        <f>ROUND(I229*H229,2)</f>
        <v>720</v>
      </c>
      <c r="K229" s="177" t="s">
        <v>145</v>
      </c>
      <c r="L229" s="41"/>
      <c r="M229" s="182" t="s">
        <v>19</v>
      </c>
      <c r="N229" s="183" t="s">
        <v>43</v>
      </c>
      <c r="O229" s="66"/>
      <c r="P229" s="184">
        <f>O229*H229</f>
        <v>0</v>
      </c>
      <c r="Q229" s="184">
        <v>0</v>
      </c>
      <c r="R229" s="184">
        <f>Q229*H229</f>
        <v>0</v>
      </c>
      <c r="S229" s="184">
        <v>0</v>
      </c>
      <c r="T229" s="185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86" t="s">
        <v>313</v>
      </c>
      <c r="AT229" s="186" t="s">
        <v>141</v>
      </c>
      <c r="AU229" s="186" t="s">
        <v>82</v>
      </c>
      <c r="AY229" s="19" t="s">
        <v>138</v>
      </c>
      <c r="BE229" s="187">
        <f>IF(N229="základní",J229,0)</f>
        <v>720</v>
      </c>
      <c r="BF229" s="187">
        <f>IF(N229="snížená",J229,0)</f>
        <v>0</v>
      </c>
      <c r="BG229" s="187">
        <f>IF(N229="zákl. přenesená",J229,0)</f>
        <v>0</v>
      </c>
      <c r="BH229" s="187">
        <f>IF(N229="sníž. přenesená",J229,0)</f>
        <v>0</v>
      </c>
      <c r="BI229" s="187">
        <f>IF(N229="nulová",J229,0)</f>
        <v>0</v>
      </c>
      <c r="BJ229" s="19" t="s">
        <v>80</v>
      </c>
      <c r="BK229" s="187">
        <f>ROUND(I229*H229,2)</f>
        <v>720</v>
      </c>
      <c r="BL229" s="19" t="s">
        <v>313</v>
      </c>
      <c r="BM229" s="186" t="s">
        <v>1816</v>
      </c>
    </row>
    <row r="230" spans="1:65" s="2" customFormat="1" ht="28.8" x14ac:dyDescent="0.2">
      <c r="A230" s="36"/>
      <c r="B230" s="37"/>
      <c r="C230" s="38"/>
      <c r="D230" s="188" t="s">
        <v>148</v>
      </c>
      <c r="E230" s="38"/>
      <c r="F230" s="189" t="s">
        <v>1815</v>
      </c>
      <c r="G230" s="38"/>
      <c r="H230" s="38"/>
      <c r="I230" s="190"/>
      <c r="J230" s="38"/>
      <c r="K230" s="38"/>
      <c r="L230" s="41"/>
      <c r="M230" s="191"/>
      <c r="N230" s="192"/>
      <c r="O230" s="66"/>
      <c r="P230" s="66"/>
      <c r="Q230" s="66"/>
      <c r="R230" s="66"/>
      <c r="S230" s="66"/>
      <c r="T230" s="67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9" t="s">
        <v>148</v>
      </c>
      <c r="AU230" s="19" t="s">
        <v>82</v>
      </c>
    </row>
    <row r="231" spans="1:65" s="2" customFormat="1" x14ac:dyDescent="0.2">
      <c r="A231" s="36"/>
      <c r="B231" s="37"/>
      <c r="C231" s="38"/>
      <c r="D231" s="193" t="s">
        <v>150</v>
      </c>
      <c r="E231" s="38"/>
      <c r="F231" s="194" t="s">
        <v>1817</v>
      </c>
      <c r="G231" s="38"/>
      <c r="H231" s="38"/>
      <c r="I231" s="190"/>
      <c r="J231" s="38"/>
      <c r="K231" s="38"/>
      <c r="L231" s="41"/>
      <c r="M231" s="191"/>
      <c r="N231" s="192"/>
      <c r="O231" s="66"/>
      <c r="P231" s="66"/>
      <c r="Q231" s="66"/>
      <c r="R231" s="66"/>
      <c r="S231" s="66"/>
      <c r="T231" s="67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9" t="s">
        <v>150</v>
      </c>
      <c r="AU231" s="19" t="s">
        <v>82</v>
      </c>
    </row>
    <row r="232" spans="1:65" s="2" customFormat="1" ht="24.15" customHeight="1" x14ac:dyDescent="0.2">
      <c r="A232" s="36"/>
      <c r="B232" s="37"/>
      <c r="C232" s="227" t="s">
        <v>470</v>
      </c>
      <c r="D232" s="227" t="s">
        <v>302</v>
      </c>
      <c r="E232" s="228" t="s">
        <v>1818</v>
      </c>
      <c r="F232" s="229" t="s">
        <v>1819</v>
      </c>
      <c r="G232" s="230" t="s">
        <v>144</v>
      </c>
      <c r="H232" s="231">
        <v>9</v>
      </c>
      <c r="I232" s="232">
        <v>160</v>
      </c>
      <c r="J232" s="233">
        <f>ROUND(I232*H232,2)</f>
        <v>1440</v>
      </c>
      <c r="K232" s="229" t="s">
        <v>145</v>
      </c>
      <c r="L232" s="234"/>
      <c r="M232" s="235" t="s">
        <v>19</v>
      </c>
      <c r="N232" s="236" t="s">
        <v>43</v>
      </c>
      <c r="O232" s="66"/>
      <c r="P232" s="184">
        <f>O232*H232</f>
        <v>0</v>
      </c>
      <c r="Q232" s="184">
        <v>4.0000000000000003E-5</v>
      </c>
      <c r="R232" s="184">
        <f>Q232*H232</f>
        <v>3.6000000000000002E-4</v>
      </c>
      <c r="S232" s="184">
        <v>0</v>
      </c>
      <c r="T232" s="185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86" t="s">
        <v>428</v>
      </c>
      <c r="AT232" s="186" t="s">
        <v>302</v>
      </c>
      <c r="AU232" s="186" t="s">
        <v>82</v>
      </c>
      <c r="AY232" s="19" t="s">
        <v>138</v>
      </c>
      <c r="BE232" s="187">
        <f>IF(N232="základní",J232,0)</f>
        <v>1440</v>
      </c>
      <c r="BF232" s="187">
        <f>IF(N232="snížená",J232,0)</f>
        <v>0</v>
      </c>
      <c r="BG232" s="187">
        <f>IF(N232="zákl. přenesená",J232,0)</f>
        <v>0</v>
      </c>
      <c r="BH232" s="187">
        <f>IF(N232="sníž. přenesená",J232,0)</f>
        <v>0</v>
      </c>
      <c r="BI232" s="187">
        <f>IF(N232="nulová",J232,0)</f>
        <v>0</v>
      </c>
      <c r="BJ232" s="19" t="s">
        <v>80</v>
      </c>
      <c r="BK232" s="187">
        <f>ROUND(I232*H232,2)</f>
        <v>1440</v>
      </c>
      <c r="BL232" s="19" t="s">
        <v>313</v>
      </c>
      <c r="BM232" s="186" t="s">
        <v>1820</v>
      </c>
    </row>
    <row r="233" spans="1:65" s="2" customFormat="1" x14ac:dyDescent="0.2">
      <c r="A233" s="36"/>
      <c r="B233" s="37"/>
      <c r="C233" s="38"/>
      <c r="D233" s="188" t="s">
        <v>148</v>
      </c>
      <c r="E233" s="38"/>
      <c r="F233" s="189" t="s">
        <v>1819</v>
      </c>
      <c r="G233" s="38"/>
      <c r="H233" s="38"/>
      <c r="I233" s="190"/>
      <c r="J233" s="38"/>
      <c r="K233" s="38"/>
      <c r="L233" s="41"/>
      <c r="M233" s="191"/>
      <c r="N233" s="192"/>
      <c r="O233" s="66"/>
      <c r="P233" s="66"/>
      <c r="Q233" s="66"/>
      <c r="R233" s="66"/>
      <c r="S233" s="66"/>
      <c r="T233" s="67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T233" s="19" t="s">
        <v>148</v>
      </c>
      <c r="AU233" s="19" t="s">
        <v>82</v>
      </c>
    </row>
    <row r="234" spans="1:65" s="2" customFormat="1" ht="24.15" customHeight="1" x14ac:dyDescent="0.2">
      <c r="A234" s="36"/>
      <c r="B234" s="37"/>
      <c r="C234" s="175" t="s">
        <v>389</v>
      </c>
      <c r="D234" s="175" t="s">
        <v>141</v>
      </c>
      <c r="E234" s="176" t="s">
        <v>1821</v>
      </c>
      <c r="F234" s="177" t="s">
        <v>1822</v>
      </c>
      <c r="G234" s="178" t="s">
        <v>144</v>
      </c>
      <c r="H234" s="179">
        <v>12</v>
      </c>
      <c r="I234" s="180">
        <v>360</v>
      </c>
      <c r="J234" s="181">
        <f>ROUND(I234*H234,2)</f>
        <v>4320</v>
      </c>
      <c r="K234" s="177" t="s">
        <v>145</v>
      </c>
      <c r="L234" s="41"/>
      <c r="M234" s="182" t="s">
        <v>19</v>
      </c>
      <c r="N234" s="183" t="s">
        <v>43</v>
      </c>
      <c r="O234" s="66"/>
      <c r="P234" s="184">
        <f>O234*H234</f>
        <v>0</v>
      </c>
      <c r="Q234" s="184">
        <v>0</v>
      </c>
      <c r="R234" s="184">
        <f>Q234*H234</f>
        <v>0</v>
      </c>
      <c r="S234" s="184">
        <v>0</v>
      </c>
      <c r="T234" s="185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186" t="s">
        <v>313</v>
      </c>
      <c r="AT234" s="186" t="s">
        <v>141</v>
      </c>
      <c r="AU234" s="186" t="s">
        <v>82</v>
      </c>
      <c r="AY234" s="19" t="s">
        <v>138</v>
      </c>
      <c r="BE234" s="187">
        <f>IF(N234="základní",J234,0)</f>
        <v>4320</v>
      </c>
      <c r="BF234" s="187">
        <f>IF(N234="snížená",J234,0)</f>
        <v>0</v>
      </c>
      <c r="BG234" s="187">
        <f>IF(N234="zákl. přenesená",J234,0)</f>
        <v>0</v>
      </c>
      <c r="BH234" s="187">
        <f>IF(N234="sníž. přenesená",J234,0)</f>
        <v>0</v>
      </c>
      <c r="BI234" s="187">
        <f>IF(N234="nulová",J234,0)</f>
        <v>0</v>
      </c>
      <c r="BJ234" s="19" t="s">
        <v>80</v>
      </c>
      <c r="BK234" s="187">
        <f>ROUND(I234*H234,2)</f>
        <v>4320</v>
      </c>
      <c r="BL234" s="19" t="s">
        <v>313</v>
      </c>
      <c r="BM234" s="186" t="s">
        <v>1823</v>
      </c>
    </row>
    <row r="235" spans="1:65" s="2" customFormat="1" ht="19.2" x14ac:dyDescent="0.2">
      <c r="A235" s="36"/>
      <c r="B235" s="37"/>
      <c r="C235" s="38"/>
      <c r="D235" s="188" t="s">
        <v>148</v>
      </c>
      <c r="E235" s="38"/>
      <c r="F235" s="189" t="s">
        <v>1822</v>
      </c>
      <c r="G235" s="38"/>
      <c r="H235" s="38"/>
      <c r="I235" s="190"/>
      <c r="J235" s="38"/>
      <c r="K235" s="38"/>
      <c r="L235" s="41"/>
      <c r="M235" s="191"/>
      <c r="N235" s="192"/>
      <c r="O235" s="66"/>
      <c r="P235" s="66"/>
      <c r="Q235" s="66"/>
      <c r="R235" s="66"/>
      <c r="S235" s="66"/>
      <c r="T235" s="67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9" t="s">
        <v>148</v>
      </c>
      <c r="AU235" s="19" t="s">
        <v>82</v>
      </c>
    </row>
    <row r="236" spans="1:65" s="2" customFormat="1" x14ac:dyDescent="0.2">
      <c r="A236" s="36"/>
      <c r="B236" s="37"/>
      <c r="C236" s="38"/>
      <c r="D236" s="193" t="s">
        <v>150</v>
      </c>
      <c r="E236" s="38"/>
      <c r="F236" s="194" t="s">
        <v>1824</v>
      </c>
      <c r="G236" s="38"/>
      <c r="H236" s="38"/>
      <c r="I236" s="190"/>
      <c r="J236" s="38"/>
      <c r="K236" s="38"/>
      <c r="L236" s="41"/>
      <c r="M236" s="191"/>
      <c r="N236" s="192"/>
      <c r="O236" s="66"/>
      <c r="P236" s="66"/>
      <c r="Q236" s="66"/>
      <c r="R236" s="66"/>
      <c r="S236" s="66"/>
      <c r="T236" s="67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T236" s="19" t="s">
        <v>150</v>
      </c>
      <c r="AU236" s="19" t="s">
        <v>82</v>
      </c>
    </row>
    <row r="237" spans="1:65" s="2" customFormat="1" ht="16.5" customHeight="1" x14ac:dyDescent="0.2">
      <c r="A237" s="36"/>
      <c r="B237" s="37"/>
      <c r="C237" s="227" t="s">
        <v>395</v>
      </c>
      <c r="D237" s="227" t="s">
        <v>302</v>
      </c>
      <c r="E237" s="228" t="s">
        <v>1825</v>
      </c>
      <c r="F237" s="229" t="s">
        <v>1826</v>
      </c>
      <c r="G237" s="230" t="s">
        <v>144</v>
      </c>
      <c r="H237" s="231">
        <v>12</v>
      </c>
      <c r="I237" s="232">
        <v>1200</v>
      </c>
      <c r="J237" s="233">
        <f>ROUND(I237*H237,2)</f>
        <v>14400</v>
      </c>
      <c r="K237" s="229" t="s">
        <v>145</v>
      </c>
      <c r="L237" s="234"/>
      <c r="M237" s="235" t="s">
        <v>19</v>
      </c>
      <c r="N237" s="236" t="s">
        <v>43</v>
      </c>
      <c r="O237" s="66"/>
      <c r="P237" s="184">
        <f>O237*H237</f>
        <v>0</v>
      </c>
      <c r="Q237" s="184">
        <v>1.1E-4</v>
      </c>
      <c r="R237" s="184">
        <f>Q237*H237</f>
        <v>1.32E-3</v>
      </c>
      <c r="S237" s="184">
        <v>0</v>
      </c>
      <c r="T237" s="185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86" t="s">
        <v>428</v>
      </c>
      <c r="AT237" s="186" t="s">
        <v>302</v>
      </c>
      <c r="AU237" s="186" t="s">
        <v>82</v>
      </c>
      <c r="AY237" s="19" t="s">
        <v>138</v>
      </c>
      <c r="BE237" s="187">
        <f>IF(N237="základní",J237,0)</f>
        <v>14400</v>
      </c>
      <c r="BF237" s="187">
        <f>IF(N237="snížená",J237,0)</f>
        <v>0</v>
      </c>
      <c r="BG237" s="187">
        <f>IF(N237="zákl. přenesená",J237,0)</f>
        <v>0</v>
      </c>
      <c r="BH237" s="187">
        <f>IF(N237="sníž. přenesená",J237,0)</f>
        <v>0</v>
      </c>
      <c r="BI237" s="187">
        <f>IF(N237="nulová",J237,0)</f>
        <v>0</v>
      </c>
      <c r="BJ237" s="19" t="s">
        <v>80</v>
      </c>
      <c r="BK237" s="187">
        <f>ROUND(I237*H237,2)</f>
        <v>14400</v>
      </c>
      <c r="BL237" s="19" t="s">
        <v>313</v>
      </c>
      <c r="BM237" s="186" t="s">
        <v>1827</v>
      </c>
    </row>
    <row r="238" spans="1:65" s="2" customFormat="1" x14ac:dyDescent="0.2">
      <c r="A238" s="36"/>
      <c r="B238" s="37"/>
      <c r="C238" s="38"/>
      <c r="D238" s="188" t="s">
        <v>148</v>
      </c>
      <c r="E238" s="38"/>
      <c r="F238" s="189" t="s">
        <v>1826</v>
      </c>
      <c r="G238" s="38"/>
      <c r="H238" s="38"/>
      <c r="I238" s="190"/>
      <c r="J238" s="38"/>
      <c r="K238" s="38"/>
      <c r="L238" s="41"/>
      <c r="M238" s="191"/>
      <c r="N238" s="192"/>
      <c r="O238" s="66"/>
      <c r="P238" s="66"/>
      <c r="Q238" s="66"/>
      <c r="R238" s="66"/>
      <c r="S238" s="66"/>
      <c r="T238" s="67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9" t="s">
        <v>148</v>
      </c>
      <c r="AU238" s="19" t="s">
        <v>82</v>
      </c>
    </row>
    <row r="239" spans="1:65" s="2" customFormat="1" ht="44.25" customHeight="1" x14ac:dyDescent="0.2">
      <c r="A239" s="36"/>
      <c r="B239" s="37"/>
      <c r="C239" s="175" t="s">
        <v>574</v>
      </c>
      <c r="D239" s="175" t="s">
        <v>141</v>
      </c>
      <c r="E239" s="176" t="s">
        <v>1828</v>
      </c>
      <c r="F239" s="177" t="s">
        <v>1829</v>
      </c>
      <c r="G239" s="178" t="s">
        <v>144</v>
      </c>
      <c r="H239" s="179">
        <v>30</v>
      </c>
      <c r="I239" s="180">
        <v>55</v>
      </c>
      <c r="J239" s="181">
        <f>ROUND(I239*H239,2)</f>
        <v>1650</v>
      </c>
      <c r="K239" s="177" t="s">
        <v>145</v>
      </c>
      <c r="L239" s="41"/>
      <c r="M239" s="182" t="s">
        <v>19</v>
      </c>
      <c r="N239" s="183" t="s">
        <v>43</v>
      </c>
      <c r="O239" s="66"/>
      <c r="P239" s="184">
        <f>O239*H239</f>
        <v>0</v>
      </c>
      <c r="Q239" s="184">
        <v>0</v>
      </c>
      <c r="R239" s="184">
        <f>Q239*H239</f>
        <v>0</v>
      </c>
      <c r="S239" s="184">
        <v>4.8000000000000001E-5</v>
      </c>
      <c r="T239" s="185">
        <f>S239*H239</f>
        <v>1.4400000000000001E-3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186" t="s">
        <v>313</v>
      </c>
      <c r="AT239" s="186" t="s">
        <v>141</v>
      </c>
      <c r="AU239" s="186" t="s">
        <v>82</v>
      </c>
      <c r="AY239" s="19" t="s">
        <v>138</v>
      </c>
      <c r="BE239" s="187">
        <f>IF(N239="základní",J239,0)</f>
        <v>1650</v>
      </c>
      <c r="BF239" s="187">
        <f>IF(N239="snížená",J239,0)</f>
        <v>0</v>
      </c>
      <c r="BG239" s="187">
        <f>IF(N239="zákl. přenesená",J239,0)</f>
        <v>0</v>
      </c>
      <c r="BH239" s="187">
        <f>IF(N239="sníž. přenesená",J239,0)</f>
        <v>0</v>
      </c>
      <c r="BI239" s="187">
        <f>IF(N239="nulová",J239,0)</f>
        <v>0</v>
      </c>
      <c r="BJ239" s="19" t="s">
        <v>80</v>
      </c>
      <c r="BK239" s="187">
        <f>ROUND(I239*H239,2)</f>
        <v>1650</v>
      </c>
      <c r="BL239" s="19" t="s">
        <v>313</v>
      </c>
      <c r="BM239" s="186" t="s">
        <v>1830</v>
      </c>
    </row>
    <row r="240" spans="1:65" s="2" customFormat="1" ht="28.8" x14ac:dyDescent="0.2">
      <c r="A240" s="36"/>
      <c r="B240" s="37"/>
      <c r="C240" s="38"/>
      <c r="D240" s="188" t="s">
        <v>148</v>
      </c>
      <c r="E240" s="38"/>
      <c r="F240" s="189" t="s">
        <v>1829</v>
      </c>
      <c r="G240" s="38"/>
      <c r="H240" s="38"/>
      <c r="I240" s="190"/>
      <c r="J240" s="38"/>
      <c r="K240" s="38"/>
      <c r="L240" s="41"/>
      <c r="M240" s="191"/>
      <c r="N240" s="192"/>
      <c r="O240" s="66"/>
      <c r="P240" s="66"/>
      <c r="Q240" s="66"/>
      <c r="R240" s="66"/>
      <c r="S240" s="66"/>
      <c r="T240" s="67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19" t="s">
        <v>148</v>
      </c>
      <c r="AU240" s="19" t="s">
        <v>82</v>
      </c>
    </row>
    <row r="241" spans="1:65" s="2" customFormat="1" x14ac:dyDescent="0.2">
      <c r="A241" s="36"/>
      <c r="B241" s="37"/>
      <c r="C241" s="38"/>
      <c r="D241" s="193" t="s">
        <v>150</v>
      </c>
      <c r="E241" s="38"/>
      <c r="F241" s="194" t="s">
        <v>1831</v>
      </c>
      <c r="G241" s="38"/>
      <c r="H241" s="38"/>
      <c r="I241" s="190"/>
      <c r="J241" s="38"/>
      <c r="K241" s="38"/>
      <c r="L241" s="41"/>
      <c r="M241" s="191"/>
      <c r="N241" s="192"/>
      <c r="O241" s="66"/>
      <c r="P241" s="66"/>
      <c r="Q241" s="66"/>
      <c r="R241" s="66"/>
      <c r="S241" s="66"/>
      <c r="T241" s="67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9" t="s">
        <v>150</v>
      </c>
      <c r="AU241" s="19" t="s">
        <v>82</v>
      </c>
    </row>
    <row r="242" spans="1:65" s="2" customFormat="1" ht="49.05" customHeight="1" x14ac:dyDescent="0.2">
      <c r="A242" s="36"/>
      <c r="B242" s="37"/>
      <c r="C242" s="175" t="s">
        <v>504</v>
      </c>
      <c r="D242" s="175" t="s">
        <v>141</v>
      </c>
      <c r="E242" s="176" t="s">
        <v>1832</v>
      </c>
      <c r="F242" s="177" t="s">
        <v>1833</v>
      </c>
      <c r="G242" s="178" t="s">
        <v>144</v>
      </c>
      <c r="H242" s="179">
        <v>104</v>
      </c>
      <c r="I242" s="180">
        <v>130</v>
      </c>
      <c r="J242" s="181">
        <f>ROUND(I242*H242,2)</f>
        <v>13520</v>
      </c>
      <c r="K242" s="177" t="s">
        <v>145</v>
      </c>
      <c r="L242" s="41"/>
      <c r="M242" s="182" t="s">
        <v>19</v>
      </c>
      <c r="N242" s="183" t="s">
        <v>43</v>
      </c>
      <c r="O242" s="66"/>
      <c r="P242" s="184">
        <f>O242*H242</f>
        <v>0</v>
      </c>
      <c r="Q242" s="184">
        <v>0</v>
      </c>
      <c r="R242" s="184">
        <f>Q242*H242</f>
        <v>0</v>
      </c>
      <c r="S242" s="184">
        <v>0</v>
      </c>
      <c r="T242" s="185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86" t="s">
        <v>313</v>
      </c>
      <c r="AT242" s="186" t="s">
        <v>141</v>
      </c>
      <c r="AU242" s="186" t="s">
        <v>82</v>
      </c>
      <c r="AY242" s="19" t="s">
        <v>138</v>
      </c>
      <c r="BE242" s="187">
        <f>IF(N242="základní",J242,0)</f>
        <v>13520</v>
      </c>
      <c r="BF242" s="187">
        <f>IF(N242="snížená",J242,0)</f>
        <v>0</v>
      </c>
      <c r="BG242" s="187">
        <f>IF(N242="zákl. přenesená",J242,0)</f>
        <v>0</v>
      </c>
      <c r="BH242" s="187">
        <f>IF(N242="sníž. přenesená",J242,0)</f>
        <v>0</v>
      </c>
      <c r="BI242" s="187">
        <f>IF(N242="nulová",J242,0)</f>
        <v>0</v>
      </c>
      <c r="BJ242" s="19" t="s">
        <v>80</v>
      </c>
      <c r="BK242" s="187">
        <f>ROUND(I242*H242,2)</f>
        <v>13520</v>
      </c>
      <c r="BL242" s="19" t="s">
        <v>313</v>
      </c>
      <c r="BM242" s="186" t="s">
        <v>1834</v>
      </c>
    </row>
    <row r="243" spans="1:65" s="2" customFormat="1" ht="28.8" x14ac:dyDescent="0.2">
      <c r="A243" s="36"/>
      <c r="B243" s="37"/>
      <c r="C243" s="38"/>
      <c r="D243" s="188" t="s">
        <v>148</v>
      </c>
      <c r="E243" s="38"/>
      <c r="F243" s="189" t="s">
        <v>1833</v>
      </c>
      <c r="G243" s="38"/>
      <c r="H243" s="38"/>
      <c r="I243" s="190"/>
      <c r="J243" s="38"/>
      <c r="K243" s="38"/>
      <c r="L243" s="41"/>
      <c r="M243" s="191"/>
      <c r="N243" s="192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9" t="s">
        <v>148</v>
      </c>
      <c r="AU243" s="19" t="s">
        <v>82</v>
      </c>
    </row>
    <row r="244" spans="1:65" s="2" customFormat="1" x14ac:dyDescent="0.2">
      <c r="A244" s="36"/>
      <c r="B244" s="37"/>
      <c r="C244" s="38"/>
      <c r="D244" s="193" t="s">
        <v>150</v>
      </c>
      <c r="E244" s="38"/>
      <c r="F244" s="194" t="s">
        <v>1835</v>
      </c>
      <c r="G244" s="38"/>
      <c r="H244" s="38"/>
      <c r="I244" s="190"/>
      <c r="J244" s="38"/>
      <c r="K244" s="38"/>
      <c r="L244" s="41"/>
      <c r="M244" s="191"/>
      <c r="N244" s="192"/>
      <c r="O244" s="66"/>
      <c r="P244" s="66"/>
      <c r="Q244" s="66"/>
      <c r="R244" s="66"/>
      <c r="S244" s="66"/>
      <c r="T244" s="67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9" t="s">
        <v>150</v>
      </c>
      <c r="AU244" s="19" t="s">
        <v>82</v>
      </c>
    </row>
    <row r="245" spans="1:65" s="2" customFormat="1" ht="24.15" customHeight="1" x14ac:dyDescent="0.2">
      <c r="A245" s="36"/>
      <c r="B245" s="37"/>
      <c r="C245" s="227" t="s">
        <v>512</v>
      </c>
      <c r="D245" s="227" t="s">
        <v>302</v>
      </c>
      <c r="E245" s="228" t="s">
        <v>1836</v>
      </c>
      <c r="F245" s="229" t="s">
        <v>1837</v>
      </c>
      <c r="G245" s="230" t="s">
        <v>144</v>
      </c>
      <c r="H245" s="231">
        <v>104</v>
      </c>
      <c r="I245" s="232">
        <v>130</v>
      </c>
      <c r="J245" s="233">
        <f>ROUND(I245*H245,2)</f>
        <v>13520</v>
      </c>
      <c r="K245" s="229" t="s">
        <v>145</v>
      </c>
      <c r="L245" s="234"/>
      <c r="M245" s="235" t="s">
        <v>19</v>
      </c>
      <c r="N245" s="236" t="s">
        <v>43</v>
      </c>
      <c r="O245" s="66"/>
      <c r="P245" s="184">
        <f>O245*H245</f>
        <v>0</v>
      </c>
      <c r="Q245" s="184">
        <v>6.0000000000000002E-5</v>
      </c>
      <c r="R245" s="184">
        <f>Q245*H245</f>
        <v>6.2399999999999999E-3</v>
      </c>
      <c r="S245" s="184">
        <v>0</v>
      </c>
      <c r="T245" s="185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86" t="s">
        <v>428</v>
      </c>
      <c r="AT245" s="186" t="s">
        <v>302</v>
      </c>
      <c r="AU245" s="186" t="s">
        <v>82</v>
      </c>
      <c r="AY245" s="19" t="s">
        <v>138</v>
      </c>
      <c r="BE245" s="187">
        <f>IF(N245="základní",J245,0)</f>
        <v>13520</v>
      </c>
      <c r="BF245" s="187">
        <f>IF(N245="snížená",J245,0)</f>
        <v>0</v>
      </c>
      <c r="BG245" s="187">
        <f>IF(N245="zákl. přenesená",J245,0)</f>
        <v>0</v>
      </c>
      <c r="BH245" s="187">
        <f>IF(N245="sníž. přenesená",J245,0)</f>
        <v>0</v>
      </c>
      <c r="BI245" s="187">
        <f>IF(N245="nulová",J245,0)</f>
        <v>0</v>
      </c>
      <c r="BJ245" s="19" t="s">
        <v>80</v>
      </c>
      <c r="BK245" s="187">
        <f>ROUND(I245*H245,2)</f>
        <v>13520</v>
      </c>
      <c r="BL245" s="19" t="s">
        <v>313</v>
      </c>
      <c r="BM245" s="186" t="s">
        <v>1838</v>
      </c>
    </row>
    <row r="246" spans="1:65" s="2" customFormat="1" ht="19.2" x14ac:dyDescent="0.2">
      <c r="A246" s="36"/>
      <c r="B246" s="37"/>
      <c r="C246" s="38"/>
      <c r="D246" s="188" t="s">
        <v>148</v>
      </c>
      <c r="E246" s="38"/>
      <c r="F246" s="189" t="s">
        <v>1837</v>
      </c>
      <c r="G246" s="38"/>
      <c r="H246" s="38"/>
      <c r="I246" s="190"/>
      <c r="J246" s="38"/>
      <c r="K246" s="38"/>
      <c r="L246" s="41"/>
      <c r="M246" s="191"/>
      <c r="N246" s="192"/>
      <c r="O246" s="66"/>
      <c r="P246" s="66"/>
      <c r="Q246" s="66"/>
      <c r="R246" s="66"/>
      <c r="S246" s="66"/>
      <c r="T246" s="67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9" t="s">
        <v>148</v>
      </c>
      <c r="AU246" s="19" t="s">
        <v>82</v>
      </c>
    </row>
    <row r="247" spans="1:65" s="2" customFormat="1" ht="49.05" customHeight="1" x14ac:dyDescent="0.2">
      <c r="A247" s="36"/>
      <c r="B247" s="37"/>
      <c r="C247" s="175" t="s">
        <v>520</v>
      </c>
      <c r="D247" s="175" t="s">
        <v>141</v>
      </c>
      <c r="E247" s="176" t="s">
        <v>1839</v>
      </c>
      <c r="F247" s="177" t="s">
        <v>1840</v>
      </c>
      <c r="G247" s="178" t="s">
        <v>144</v>
      </c>
      <c r="H247" s="179">
        <v>24</v>
      </c>
      <c r="I247" s="180">
        <v>120</v>
      </c>
      <c r="J247" s="181">
        <f>ROUND(I247*H247,2)</f>
        <v>2880</v>
      </c>
      <c r="K247" s="177" t="s">
        <v>145</v>
      </c>
      <c r="L247" s="41"/>
      <c r="M247" s="182" t="s">
        <v>19</v>
      </c>
      <c r="N247" s="183" t="s">
        <v>43</v>
      </c>
      <c r="O247" s="66"/>
      <c r="P247" s="184">
        <f>O247*H247</f>
        <v>0</v>
      </c>
      <c r="Q247" s="184">
        <v>0</v>
      </c>
      <c r="R247" s="184">
        <f>Q247*H247</f>
        <v>0</v>
      </c>
      <c r="S247" s="184">
        <v>0</v>
      </c>
      <c r="T247" s="185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186" t="s">
        <v>313</v>
      </c>
      <c r="AT247" s="186" t="s">
        <v>141</v>
      </c>
      <c r="AU247" s="186" t="s">
        <v>82</v>
      </c>
      <c r="AY247" s="19" t="s">
        <v>138</v>
      </c>
      <c r="BE247" s="187">
        <f>IF(N247="základní",J247,0)</f>
        <v>2880</v>
      </c>
      <c r="BF247" s="187">
        <f>IF(N247="snížená",J247,0)</f>
        <v>0</v>
      </c>
      <c r="BG247" s="187">
        <f>IF(N247="zákl. přenesená",J247,0)</f>
        <v>0</v>
      </c>
      <c r="BH247" s="187">
        <f>IF(N247="sníž. přenesená",J247,0)</f>
        <v>0</v>
      </c>
      <c r="BI247" s="187">
        <f>IF(N247="nulová",J247,0)</f>
        <v>0</v>
      </c>
      <c r="BJ247" s="19" t="s">
        <v>80</v>
      </c>
      <c r="BK247" s="187">
        <f>ROUND(I247*H247,2)</f>
        <v>2880</v>
      </c>
      <c r="BL247" s="19" t="s">
        <v>313</v>
      </c>
      <c r="BM247" s="186" t="s">
        <v>1841</v>
      </c>
    </row>
    <row r="248" spans="1:65" s="2" customFormat="1" ht="38.4" x14ac:dyDescent="0.2">
      <c r="A248" s="36"/>
      <c r="B248" s="37"/>
      <c r="C248" s="38"/>
      <c r="D248" s="188" t="s">
        <v>148</v>
      </c>
      <c r="E248" s="38"/>
      <c r="F248" s="189" t="s">
        <v>1840</v>
      </c>
      <c r="G248" s="38"/>
      <c r="H248" s="38"/>
      <c r="I248" s="190"/>
      <c r="J248" s="38"/>
      <c r="K248" s="38"/>
      <c r="L248" s="41"/>
      <c r="M248" s="191"/>
      <c r="N248" s="192"/>
      <c r="O248" s="66"/>
      <c r="P248" s="66"/>
      <c r="Q248" s="66"/>
      <c r="R248" s="66"/>
      <c r="S248" s="66"/>
      <c r="T248" s="67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T248" s="19" t="s">
        <v>148</v>
      </c>
      <c r="AU248" s="19" t="s">
        <v>82</v>
      </c>
    </row>
    <row r="249" spans="1:65" s="2" customFormat="1" x14ac:dyDescent="0.2">
      <c r="A249" s="36"/>
      <c r="B249" s="37"/>
      <c r="C249" s="38"/>
      <c r="D249" s="193" t="s">
        <v>150</v>
      </c>
      <c r="E249" s="38"/>
      <c r="F249" s="194" t="s">
        <v>1842</v>
      </c>
      <c r="G249" s="38"/>
      <c r="H249" s="38"/>
      <c r="I249" s="190"/>
      <c r="J249" s="38"/>
      <c r="K249" s="38"/>
      <c r="L249" s="41"/>
      <c r="M249" s="191"/>
      <c r="N249" s="192"/>
      <c r="O249" s="66"/>
      <c r="P249" s="66"/>
      <c r="Q249" s="66"/>
      <c r="R249" s="66"/>
      <c r="S249" s="66"/>
      <c r="T249" s="67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T249" s="19" t="s">
        <v>150</v>
      </c>
      <c r="AU249" s="19" t="s">
        <v>82</v>
      </c>
    </row>
    <row r="250" spans="1:65" s="2" customFormat="1" ht="37.799999999999997" customHeight="1" x14ac:dyDescent="0.2">
      <c r="A250" s="36"/>
      <c r="B250" s="37"/>
      <c r="C250" s="227" t="s">
        <v>527</v>
      </c>
      <c r="D250" s="227" t="s">
        <v>302</v>
      </c>
      <c r="E250" s="228" t="s">
        <v>1843</v>
      </c>
      <c r="F250" s="229" t="s">
        <v>1844</v>
      </c>
      <c r="G250" s="230" t="s">
        <v>144</v>
      </c>
      <c r="H250" s="231">
        <v>24</v>
      </c>
      <c r="I250" s="232">
        <v>920</v>
      </c>
      <c r="J250" s="233">
        <f>ROUND(I250*H250,2)</f>
        <v>22080</v>
      </c>
      <c r="K250" s="229" t="s">
        <v>145</v>
      </c>
      <c r="L250" s="234"/>
      <c r="M250" s="235" t="s">
        <v>19</v>
      </c>
      <c r="N250" s="236" t="s">
        <v>43</v>
      </c>
      <c r="O250" s="66"/>
      <c r="P250" s="184">
        <f>O250*H250</f>
        <v>0</v>
      </c>
      <c r="Q250" s="184">
        <v>6.9999999999999994E-5</v>
      </c>
      <c r="R250" s="184">
        <f>Q250*H250</f>
        <v>1.6799999999999999E-3</v>
      </c>
      <c r="S250" s="184">
        <v>0</v>
      </c>
      <c r="T250" s="185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86" t="s">
        <v>428</v>
      </c>
      <c r="AT250" s="186" t="s">
        <v>302</v>
      </c>
      <c r="AU250" s="186" t="s">
        <v>82</v>
      </c>
      <c r="AY250" s="19" t="s">
        <v>138</v>
      </c>
      <c r="BE250" s="187">
        <f>IF(N250="základní",J250,0)</f>
        <v>22080</v>
      </c>
      <c r="BF250" s="187">
        <f>IF(N250="snížená",J250,0)</f>
        <v>0</v>
      </c>
      <c r="BG250" s="187">
        <f>IF(N250="zákl. přenesená",J250,0)</f>
        <v>0</v>
      </c>
      <c r="BH250" s="187">
        <f>IF(N250="sníž. přenesená",J250,0)</f>
        <v>0</v>
      </c>
      <c r="BI250" s="187">
        <f>IF(N250="nulová",J250,0)</f>
        <v>0</v>
      </c>
      <c r="BJ250" s="19" t="s">
        <v>80</v>
      </c>
      <c r="BK250" s="187">
        <f>ROUND(I250*H250,2)</f>
        <v>22080</v>
      </c>
      <c r="BL250" s="19" t="s">
        <v>313</v>
      </c>
      <c r="BM250" s="186" t="s">
        <v>1845</v>
      </c>
    </row>
    <row r="251" spans="1:65" s="2" customFormat="1" ht="19.2" x14ac:dyDescent="0.2">
      <c r="A251" s="36"/>
      <c r="B251" s="37"/>
      <c r="C251" s="38"/>
      <c r="D251" s="188" t="s">
        <v>148</v>
      </c>
      <c r="E251" s="38"/>
      <c r="F251" s="189" t="s">
        <v>1844</v>
      </c>
      <c r="G251" s="38"/>
      <c r="H251" s="38"/>
      <c r="I251" s="190"/>
      <c r="J251" s="38"/>
      <c r="K251" s="38"/>
      <c r="L251" s="41"/>
      <c r="M251" s="191"/>
      <c r="N251" s="192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9" t="s">
        <v>148</v>
      </c>
      <c r="AU251" s="19" t="s">
        <v>82</v>
      </c>
    </row>
    <row r="252" spans="1:65" s="2" customFormat="1" ht="44.25" customHeight="1" x14ac:dyDescent="0.2">
      <c r="A252" s="36"/>
      <c r="B252" s="37"/>
      <c r="C252" s="175" t="s">
        <v>531</v>
      </c>
      <c r="D252" s="175" t="s">
        <v>141</v>
      </c>
      <c r="E252" s="176" t="s">
        <v>1846</v>
      </c>
      <c r="F252" s="177" t="s">
        <v>1847</v>
      </c>
      <c r="G252" s="178" t="s">
        <v>144</v>
      </c>
      <c r="H252" s="179">
        <v>3</v>
      </c>
      <c r="I252" s="180">
        <v>230</v>
      </c>
      <c r="J252" s="181">
        <f>ROUND(I252*H252,2)</f>
        <v>690</v>
      </c>
      <c r="K252" s="177" t="s">
        <v>145</v>
      </c>
      <c r="L252" s="41"/>
      <c r="M252" s="182" t="s">
        <v>19</v>
      </c>
      <c r="N252" s="183" t="s">
        <v>43</v>
      </c>
      <c r="O252" s="66"/>
      <c r="P252" s="184">
        <f>O252*H252</f>
        <v>0</v>
      </c>
      <c r="Q252" s="184">
        <v>0</v>
      </c>
      <c r="R252" s="184">
        <f>Q252*H252</f>
        <v>0</v>
      </c>
      <c r="S252" s="184">
        <v>0</v>
      </c>
      <c r="T252" s="185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86" t="s">
        <v>313</v>
      </c>
      <c r="AT252" s="186" t="s">
        <v>141</v>
      </c>
      <c r="AU252" s="186" t="s">
        <v>82</v>
      </c>
      <c r="AY252" s="19" t="s">
        <v>138</v>
      </c>
      <c r="BE252" s="187">
        <f>IF(N252="základní",J252,0)</f>
        <v>690</v>
      </c>
      <c r="BF252" s="187">
        <f>IF(N252="snížená",J252,0)</f>
        <v>0</v>
      </c>
      <c r="BG252" s="187">
        <f>IF(N252="zákl. přenesená",J252,0)</f>
        <v>0</v>
      </c>
      <c r="BH252" s="187">
        <f>IF(N252="sníž. přenesená",J252,0)</f>
        <v>0</v>
      </c>
      <c r="BI252" s="187">
        <f>IF(N252="nulová",J252,0)</f>
        <v>0</v>
      </c>
      <c r="BJ252" s="19" t="s">
        <v>80</v>
      </c>
      <c r="BK252" s="187">
        <f>ROUND(I252*H252,2)</f>
        <v>690</v>
      </c>
      <c r="BL252" s="19" t="s">
        <v>313</v>
      </c>
      <c r="BM252" s="186" t="s">
        <v>1848</v>
      </c>
    </row>
    <row r="253" spans="1:65" s="2" customFormat="1" ht="28.8" x14ac:dyDescent="0.2">
      <c r="A253" s="36"/>
      <c r="B253" s="37"/>
      <c r="C253" s="38"/>
      <c r="D253" s="188" t="s">
        <v>148</v>
      </c>
      <c r="E253" s="38"/>
      <c r="F253" s="189" t="s">
        <v>1847</v>
      </c>
      <c r="G253" s="38"/>
      <c r="H253" s="38"/>
      <c r="I253" s="190"/>
      <c r="J253" s="38"/>
      <c r="K253" s="38"/>
      <c r="L253" s="41"/>
      <c r="M253" s="191"/>
      <c r="N253" s="192"/>
      <c r="O253" s="66"/>
      <c r="P253" s="66"/>
      <c r="Q253" s="66"/>
      <c r="R253" s="66"/>
      <c r="S253" s="66"/>
      <c r="T253" s="67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T253" s="19" t="s">
        <v>148</v>
      </c>
      <c r="AU253" s="19" t="s">
        <v>82</v>
      </c>
    </row>
    <row r="254" spans="1:65" s="2" customFormat="1" x14ac:dyDescent="0.2">
      <c r="A254" s="36"/>
      <c r="B254" s="37"/>
      <c r="C254" s="38"/>
      <c r="D254" s="193" t="s">
        <v>150</v>
      </c>
      <c r="E254" s="38"/>
      <c r="F254" s="194" t="s">
        <v>1849</v>
      </c>
      <c r="G254" s="38"/>
      <c r="H254" s="38"/>
      <c r="I254" s="190"/>
      <c r="J254" s="38"/>
      <c r="K254" s="38"/>
      <c r="L254" s="41"/>
      <c r="M254" s="191"/>
      <c r="N254" s="192"/>
      <c r="O254" s="66"/>
      <c r="P254" s="66"/>
      <c r="Q254" s="66"/>
      <c r="R254" s="66"/>
      <c r="S254" s="66"/>
      <c r="T254" s="67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T254" s="19" t="s">
        <v>150</v>
      </c>
      <c r="AU254" s="19" t="s">
        <v>82</v>
      </c>
    </row>
    <row r="255" spans="1:65" s="2" customFormat="1" ht="24.15" customHeight="1" x14ac:dyDescent="0.2">
      <c r="A255" s="36"/>
      <c r="B255" s="37"/>
      <c r="C255" s="227" t="s">
        <v>544</v>
      </c>
      <c r="D255" s="227" t="s">
        <v>302</v>
      </c>
      <c r="E255" s="228" t="s">
        <v>1850</v>
      </c>
      <c r="F255" s="229" t="s">
        <v>1851</v>
      </c>
      <c r="G255" s="230" t="s">
        <v>144</v>
      </c>
      <c r="H255" s="231">
        <v>3</v>
      </c>
      <c r="I255" s="232">
        <v>125</v>
      </c>
      <c r="J255" s="233">
        <f>ROUND(I255*H255,2)</f>
        <v>375</v>
      </c>
      <c r="K255" s="229" t="s">
        <v>145</v>
      </c>
      <c r="L255" s="234"/>
      <c r="M255" s="235" t="s">
        <v>19</v>
      </c>
      <c r="N255" s="236" t="s">
        <v>43</v>
      </c>
      <c r="O255" s="66"/>
      <c r="P255" s="184">
        <f>O255*H255</f>
        <v>0</v>
      </c>
      <c r="Q255" s="184">
        <v>1E-4</v>
      </c>
      <c r="R255" s="184">
        <f>Q255*H255</f>
        <v>3.0000000000000003E-4</v>
      </c>
      <c r="S255" s="184">
        <v>0</v>
      </c>
      <c r="T255" s="185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186" t="s">
        <v>428</v>
      </c>
      <c r="AT255" s="186" t="s">
        <v>302</v>
      </c>
      <c r="AU255" s="186" t="s">
        <v>82</v>
      </c>
      <c r="AY255" s="19" t="s">
        <v>138</v>
      </c>
      <c r="BE255" s="187">
        <f>IF(N255="základní",J255,0)</f>
        <v>375</v>
      </c>
      <c r="BF255" s="187">
        <f>IF(N255="snížená",J255,0)</f>
        <v>0</v>
      </c>
      <c r="BG255" s="187">
        <f>IF(N255="zákl. přenesená",J255,0)</f>
        <v>0</v>
      </c>
      <c r="BH255" s="187">
        <f>IF(N255="sníž. přenesená",J255,0)</f>
        <v>0</v>
      </c>
      <c r="BI255" s="187">
        <f>IF(N255="nulová",J255,0)</f>
        <v>0</v>
      </c>
      <c r="BJ255" s="19" t="s">
        <v>80</v>
      </c>
      <c r="BK255" s="187">
        <f>ROUND(I255*H255,2)</f>
        <v>375</v>
      </c>
      <c r="BL255" s="19" t="s">
        <v>313</v>
      </c>
      <c r="BM255" s="186" t="s">
        <v>1852</v>
      </c>
    </row>
    <row r="256" spans="1:65" s="2" customFormat="1" ht="19.2" x14ac:dyDescent="0.2">
      <c r="A256" s="36"/>
      <c r="B256" s="37"/>
      <c r="C256" s="38"/>
      <c r="D256" s="188" t="s">
        <v>148</v>
      </c>
      <c r="E256" s="38"/>
      <c r="F256" s="189" t="s">
        <v>1851</v>
      </c>
      <c r="G256" s="38"/>
      <c r="H256" s="38"/>
      <c r="I256" s="190"/>
      <c r="J256" s="38"/>
      <c r="K256" s="38"/>
      <c r="L256" s="41"/>
      <c r="M256" s="191"/>
      <c r="N256" s="192"/>
      <c r="O256" s="66"/>
      <c r="P256" s="66"/>
      <c r="Q256" s="66"/>
      <c r="R256" s="66"/>
      <c r="S256" s="66"/>
      <c r="T256" s="67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9" t="s">
        <v>148</v>
      </c>
      <c r="AU256" s="19" t="s">
        <v>82</v>
      </c>
    </row>
    <row r="257" spans="1:65" s="2" customFormat="1" ht="16.5" customHeight="1" x14ac:dyDescent="0.2">
      <c r="A257" s="36"/>
      <c r="B257" s="37"/>
      <c r="C257" s="227" t="s">
        <v>548</v>
      </c>
      <c r="D257" s="227" t="s">
        <v>302</v>
      </c>
      <c r="E257" s="228" t="s">
        <v>1853</v>
      </c>
      <c r="F257" s="229" t="s">
        <v>1854</v>
      </c>
      <c r="G257" s="230" t="s">
        <v>144</v>
      </c>
      <c r="H257" s="231">
        <v>206</v>
      </c>
      <c r="I257" s="232">
        <v>24</v>
      </c>
      <c r="J257" s="233">
        <f>ROUND(I257*H257,2)</f>
        <v>4944</v>
      </c>
      <c r="K257" s="229" t="s">
        <v>145</v>
      </c>
      <c r="L257" s="234"/>
      <c r="M257" s="235" t="s">
        <v>19</v>
      </c>
      <c r="N257" s="236" t="s">
        <v>43</v>
      </c>
      <c r="O257" s="66"/>
      <c r="P257" s="184">
        <f>O257*H257</f>
        <v>0</v>
      </c>
      <c r="Q257" s="184">
        <v>1.0000000000000001E-5</v>
      </c>
      <c r="R257" s="184">
        <f>Q257*H257</f>
        <v>2.0600000000000002E-3</v>
      </c>
      <c r="S257" s="184">
        <v>0</v>
      </c>
      <c r="T257" s="185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86" t="s">
        <v>428</v>
      </c>
      <c r="AT257" s="186" t="s">
        <v>302</v>
      </c>
      <c r="AU257" s="186" t="s">
        <v>82</v>
      </c>
      <c r="AY257" s="19" t="s">
        <v>138</v>
      </c>
      <c r="BE257" s="187">
        <f>IF(N257="základní",J257,0)</f>
        <v>4944</v>
      </c>
      <c r="BF257" s="187">
        <f>IF(N257="snížená",J257,0)</f>
        <v>0</v>
      </c>
      <c r="BG257" s="187">
        <f>IF(N257="zákl. přenesená",J257,0)</f>
        <v>0</v>
      </c>
      <c r="BH257" s="187">
        <f>IF(N257="sníž. přenesená",J257,0)</f>
        <v>0</v>
      </c>
      <c r="BI257" s="187">
        <f>IF(N257="nulová",J257,0)</f>
        <v>0</v>
      </c>
      <c r="BJ257" s="19" t="s">
        <v>80</v>
      </c>
      <c r="BK257" s="187">
        <f>ROUND(I257*H257,2)</f>
        <v>4944</v>
      </c>
      <c r="BL257" s="19" t="s">
        <v>313</v>
      </c>
      <c r="BM257" s="186" t="s">
        <v>1855</v>
      </c>
    </row>
    <row r="258" spans="1:65" s="2" customFormat="1" x14ac:dyDescent="0.2">
      <c r="A258" s="36"/>
      <c r="B258" s="37"/>
      <c r="C258" s="38"/>
      <c r="D258" s="188" t="s">
        <v>148</v>
      </c>
      <c r="E258" s="38"/>
      <c r="F258" s="189" t="s">
        <v>1854</v>
      </c>
      <c r="G258" s="38"/>
      <c r="H258" s="38"/>
      <c r="I258" s="190"/>
      <c r="J258" s="38"/>
      <c r="K258" s="38"/>
      <c r="L258" s="41"/>
      <c r="M258" s="191"/>
      <c r="N258" s="192"/>
      <c r="O258" s="66"/>
      <c r="P258" s="66"/>
      <c r="Q258" s="66"/>
      <c r="R258" s="66"/>
      <c r="S258" s="66"/>
      <c r="T258" s="67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9" t="s">
        <v>148</v>
      </c>
      <c r="AU258" s="19" t="s">
        <v>82</v>
      </c>
    </row>
    <row r="259" spans="1:65" s="2" customFormat="1" ht="49.05" customHeight="1" x14ac:dyDescent="0.2">
      <c r="A259" s="36"/>
      <c r="B259" s="37"/>
      <c r="C259" s="175" t="s">
        <v>578</v>
      </c>
      <c r="D259" s="175" t="s">
        <v>141</v>
      </c>
      <c r="E259" s="176" t="s">
        <v>1856</v>
      </c>
      <c r="F259" s="177" t="s">
        <v>1857</v>
      </c>
      <c r="G259" s="178" t="s">
        <v>144</v>
      </c>
      <c r="H259" s="179">
        <v>50</v>
      </c>
      <c r="I259" s="180">
        <v>28</v>
      </c>
      <c r="J259" s="181">
        <f>ROUND(I259*H259,2)</f>
        <v>1400</v>
      </c>
      <c r="K259" s="177" t="s">
        <v>145</v>
      </c>
      <c r="L259" s="41"/>
      <c r="M259" s="182" t="s">
        <v>19</v>
      </c>
      <c r="N259" s="183" t="s">
        <v>43</v>
      </c>
      <c r="O259" s="66"/>
      <c r="P259" s="184">
        <f>O259*H259</f>
        <v>0</v>
      </c>
      <c r="Q259" s="184">
        <v>0</v>
      </c>
      <c r="R259" s="184">
        <f>Q259*H259</f>
        <v>0</v>
      </c>
      <c r="S259" s="184">
        <v>4.8000000000000001E-5</v>
      </c>
      <c r="T259" s="185">
        <f>S259*H259</f>
        <v>2.4000000000000002E-3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86" t="s">
        <v>313</v>
      </c>
      <c r="AT259" s="186" t="s">
        <v>141</v>
      </c>
      <c r="AU259" s="186" t="s">
        <v>82</v>
      </c>
      <c r="AY259" s="19" t="s">
        <v>138</v>
      </c>
      <c r="BE259" s="187">
        <f>IF(N259="základní",J259,0)</f>
        <v>1400</v>
      </c>
      <c r="BF259" s="187">
        <f>IF(N259="snížená",J259,0)</f>
        <v>0</v>
      </c>
      <c r="BG259" s="187">
        <f>IF(N259="zákl. přenesená",J259,0)</f>
        <v>0</v>
      </c>
      <c r="BH259" s="187">
        <f>IF(N259="sníž. přenesená",J259,0)</f>
        <v>0</v>
      </c>
      <c r="BI259" s="187">
        <f>IF(N259="nulová",J259,0)</f>
        <v>0</v>
      </c>
      <c r="BJ259" s="19" t="s">
        <v>80</v>
      </c>
      <c r="BK259" s="187">
        <f>ROUND(I259*H259,2)</f>
        <v>1400</v>
      </c>
      <c r="BL259" s="19" t="s">
        <v>313</v>
      </c>
      <c r="BM259" s="186" t="s">
        <v>1858</v>
      </c>
    </row>
    <row r="260" spans="1:65" s="2" customFormat="1" ht="38.4" x14ac:dyDescent="0.2">
      <c r="A260" s="36"/>
      <c r="B260" s="37"/>
      <c r="C260" s="38"/>
      <c r="D260" s="188" t="s">
        <v>148</v>
      </c>
      <c r="E260" s="38"/>
      <c r="F260" s="189" t="s">
        <v>1857</v>
      </c>
      <c r="G260" s="38"/>
      <c r="H260" s="38"/>
      <c r="I260" s="190"/>
      <c r="J260" s="38"/>
      <c r="K260" s="38"/>
      <c r="L260" s="41"/>
      <c r="M260" s="191"/>
      <c r="N260" s="192"/>
      <c r="O260" s="66"/>
      <c r="P260" s="66"/>
      <c r="Q260" s="66"/>
      <c r="R260" s="66"/>
      <c r="S260" s="66"/>
      <c r="T260" s="67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T260" s="19" t="s">
        <v>148</v>
      </c>
      <c r="AU260" s="19" t="s">
        <v>82</v>
      </c>
    </row>
    <row r="261" spans="1:65" s="2" customFormat="1" x14ac:dyDescent="0.2">
      <c r="A261" s="36"/>
      <c r="B261" s="37"/>
      <c r="C261" s="38"/>
      <c r="D261" s="193" t="s">
        <v>150</v>
      </c>
      <c r="E261" s="38"/>
      <c r="F261" s="194" t="s">
        <v>1859</v>
      </c>
      <c r="G261" s="38"/>
      <c r="H261" s="38"/>
      <c r="I261" s="190"/>
      <c r="J261" s="38"/>
      <c r="K261" s="38"/>
      <c r="L261" s="41"/>
      <c r="M261" s="191"/>
      <c r="N261" s="192"/>
      <c r="O261" s="66"/>
      <c r="P261" s="66"/>
      <c r="Q261" s="66"/>
      <c r="R261" s="66"/>
      <c r="S261" s="66"/>
      <c r="T261" s="67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T261" s="19" t="s">
        <v>150</v>
      </c>
      <c r="AU261" s="19" t="s">
        <v>82</v>
      </c>
    </row>
    <row r="262" spans="1:65" s="2" customFormat="1" ht="37.799999999999997" customHeight="1" x14ac:dyDescent="0.2">
      <c r="A262" s="36"/>
      <c r="B262" s="37"/>
      <c r="C262" s="175" t="s">
        <v>570</v>
      </c>
      <c r="D262" s="175" t="s">
        <v>141</v>
      </c>
      <c r="E262" s="176" t="s">
        <v>1860</v>
      </c>
      <c r="F262" s="177" t="s">
        <v>1861</v>
      </c>
      <c r="G262" s="178" t="s">
        <v>144</v>
      </c>
      <c r="H262" s="179">
        <v>85</v>
      </c>
      <c r="I262" s="180">
        <v>170</v>
      </c>
      <c r="J262" s="181">
        <f>ROUND(I262*H262,2)</f>
        <v>14450</v>
      </c>
      <c r="K262" s="177" t="s">
        <v>145</v>
      </c>
      <c r="L262" s="41"/>
      <c r="M262" s="182" t="s">
        <v>19</v>
      </c>
      <c r="N262" s="183" t="s">
        <v>43</v>
      </c>
      <c r="O262" s="66"/>
      <c r="P262" s="184">
        <f>O262*H262</f>
        <v>0</v>
      </c>
      <c r="Q262" s="184">
        <v>0</v>
      </c>
      <c r="R262" s="184">
        <f>Q262*H262</f>
        <v>0</v>
      </c>
      <c r="S262" s="184">
        <v>1.2999999999999999E-3</v>
      </c>
      <c r="T262" s="185">
        <f>S262*H262</f>
        <v>0.1105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86" t="s">
        <v>313</v>
      </c>
      <c r="AT262" s="186" t="s">
        <v>141</v>
      </c>
      <c r="AU262" s="186" t="s">
        <v>82</v>
      </c>
      <c r="AY262" s="19" t="s">
        <v>138</v>
      </c>
      <c r="BE262" s="187">
        <f>IF(N262="základní",J262,0)</f>
        <v>14450</v>
      </c>
      <c r="BF262" s="187">
        <f>IF(N262="snížená",J262,0)</f>
        <v>0</v>
      </c>
      <c r="BG262" s="187">
        <f>IF(N262="zákl. přenesená",J262,0)</f>
        <v>0</v>
      </c>
      <c r="BH262" s="187">
        <f>IF(N262="sníž. přenesená",J262,0)</f>
        <v>0</v>
      </c>
      <c r="BI262" s="187">
        <f>IF(N262="nulová",J262,0)</f>
        <v>0</v>
      </c>
      <c r="BJ262" s="19" t="s">
        <v>80</v>
      </c>
      <c r="BK262" s="187">
        <f>ROUND(I262*H262,2)</f>
        <v>14450</v>
      </c>
      <c r="BL262" s="19" t="s">
        <v>313</v>
      </c>
      <c r="BM262" s="186" t="s">
        <v>1862</v>
      </c>
    </row>
    <row r="263" spans="1:65" s="2" customFormat="1" ht="28.8" x14ac:dyDescent="0.2">
      <c r="A263" s="36"/>
      <c r="B263" s="37"/>
      <c r="C263" s="38"/>
      <c r="D263" s="188" t="s">
        <v>148</v>
      </c>
      <c r="E263" s="38"/>
      <c r="F263" s="189" t="s">
        <v>1861</v>
      </c>
      <c r="G263" s="38"/>
      <c r="H263" s="38"/>
      <c r="I263" s="190"/>
      <c r="J263" s="38"/>
      <c r="K263" s="38"/>
      <c r="L263" s="41"/>
      <c r="M263" s="191"/>
      <c r="N263" s="192"/>
      <c r="O263" s="66"/>
      <c r="P263" s="66"/>
      <c r="Q263" s="66"/>
      <c r="R263" s="66"/>
      <c r="S263" s="66"/>
      <c r="T263" s="67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T263" s="19" t="s">
        <v>148</v>
      </c>
      <c r="AU263" s="19" t="s">
        <v>82</v>
      </c>
    </row>
    <row r="264" spans="1:65" s="2" customFormat="1" x14ac:dyDescent="0.2">
      <c r="A264" s="36"/>
      <c r="B264" s="37"/>
      <c r="C264" s="38"/>
      <c r="D264" s="193" t="s">
        <v>150</v>
      </c>
      <c r="E264" s="38"/>
      <c r="F264" s="194" t="s">
        <v>1863</v>
      </c>
      <c r="G264" s="38"/>
      <c r="H264" s="38"/>
      <c r="I264" s="190"/>
      <c r="J264" s="38"/>
      <c r="K264" s="38"/>
      <c r="L264" s="41"/>
      <c r="M264" s="191"/>
      <c r="N264" s="192"/>
      <c r="O264" s="66"/>
      <c r="P264" s="66"/>
      <c r="Q264" s="66"/>
      <c r="R264" s="66"/>
      <c r="S264" s="66"/>
      <c r="T264" s="67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T264" s="19" t="s">
        <v>150</v>
      </c>
      <c r="AU264" s="19" t="s">
        <v>82</v>
      </c>
    </row>
    <row r="265" spans="1:65" s="2" customFormat="1" ht="44.25" customHeight="1" x14ac:dyDescent="0.2">
      <c r="A265" s="36"/>
      <c r="B265" s="37"/>
      <c r="C265" s="175" t="s">
        <v>8</v>
      </c>
      <c r="D265" s="175" t="s">
        <v>141</v>
      </c>
      <c r="E265" s="176" t="s">
        <v>1864</v>
      </c>
      <c r="F265" s="177" t="s">
        <v>1865</v>
      </c>
      <c r="G265" s="178" t="s">
        <v>144</v>
      </c>
      <c r="H265" s="179">
        <v>34</v>
      </c>
      <c r="I265" s="180">
        <v>280</v>
      </c>
      <c r="J265" s="181">
        <f>ROUND(I265*H265,2)</f>
        <v>9520</v>
      </c>
      <c r="K265" s="177" t="s">
        <v>145</v>
      </c>
      <c r="L265" s="41"/>
      <c r="M265" s="182" t="s">
        <v>19</v>
      </c>
      <c r="N265" s="183" t="s">
        <v>43</v>
      </c>
      <c r="O265" s="66"/>
      <c r="P265" s="184">
        <f>O265*H265</f>
        <v>0</v>
      </c>
      <c r="Q265" s="184">
        <v>0</v>
      </c>
      <c r="R265" s="184">
        <f>Q265*H265</f>
        <v>0</v>
      </c>
      <c r="S265" s="184">
        <v>0</v>
      </c>
      <c r="T265" s="185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186" t="s">
        <v>313</v>
      </c>
      <c r="AT265" s="186" t="s">
        <v>141</v>
      </c>
      <c r="AU265" s="186" t="s">
        <v>82</v>
      </c>
      <c r="AY265" s="19" t="s">
        <v>138</v>
      </c>
      <c r="BE265" s="187">
        <f>IF(N265="základní",J265,0)</f>
        <v>9520</v>
      </c>
      <c r="BF265" s="187">
        <f>IF(N265="snížená",J265,0)</f>
        <v>0</v>
      </c>
      <c r="BG265" s="187">
        <f>IF(N265="zákl. přenesená",J265,0)</f>
        <v>0</v>
      </c>
      <c r="BH265" s="187">
        <f>IF(N265="sníž. přenesená",J265,0)</f>
        <v>0</v>
      </c>
      <c r="BI265" s="187">
        <f>IF(N265="nulová",J265,0)</f>
        <v>0</v>
      </c>
      <c r="BJ265" s="19" t="s">
        <v>80</v>
      </c>
      <c r="BK265" s="187">
        <f>ROUND(I265*H265,2)</f>
        <v>9520</v>
      </c>
      <c r="BL265" s="19" t="s">
        <v>313</v>
      </c>
      <c r="BM265" s="186" t="s">
        <v>1866</v>
      </c>
    </row>
    <row r="266" spans="1:65" s="2" customFormat="1" ht="28.8" x14ac:dyDescent="0.2">
      <c r="A266" s="36"/>
      <c r="B266" s="37"/>
      <c r="C266" s="38"/>
      <c r="D266" s="188" t="s">
        <v>148</v>
      </c>
      <c r="E266" s="38"/>
      <c r="F266" s="189" t="s">
        <v>1865</v>
      </c>
      <c r="G266" s="38"/>
      <c r="H266" s="38"/>
      <c r="I266" s="190"/>
      <c r="J266" s="38"/>
      <c r="K266" s="38"/>
      <c r="L266" s="41"/>
      <c r="M266" s="191"/>
      <c r="N266" s="192"/>
      <c r="O266" s="66"/>
      <c r="P266" s="66"/>
      <c r="Q266" s="66"/>
      <c r="R266" s="66"/>
      <c r="S266" s="66"/>
      <c r="T266" s="67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T266" s="19" t="s">
        <v>148</v>
      </c>
      <c r="AU266" s="19" t="s">
        <v>82</v>
      </c>
    </row>
    <row r="267" spans="1:65" s="2" customFormat="1" x14ac:dyDescent="0.2">
      <c r="A267" s="36"/>
      <c r="B267" s="37"/>
      <c r="C267" s="38"/>
      <c r="D267" s="193" t="s">
        <v>150</v>
      </c>
      <c r="E267" s="38"/>
      <c r="F267" s="194" t="s">
        <v>1867</v>
      </c>
      <c r="G267" s="38"/>
      <c r="H267" s="38"/>
      <c r="I267" s="190"/>
      <c r="J267" s="38"/>
      <c r="K267" s="38"/>
      <c r="L267" s="41"/>
      <c r="M267" s="191"/>
      <c r="N267" s="192"/>
      <c r="O267" s="66"/>
      <c r="P267" s="66"/>
      <c r="Q267" s="66"/>
      <c r="R267" s="66"/>
      <c r="S267" s="66"/>
      <c r="T267" s="67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T267" s="19" t="s">
        <v>150</v>
      </c>
      <c r="AU267" s="19" t="s">
        <v>82</v>
      </c>
    </row>
    <row r="268" spans="1:65" s="2" customFormat="1" ht="16.5" customHeight="1" x14ac:dyDescent="0.2">
      <c r="A268" s="36"/>
      <c r="B268" s="37"/>
      <c r="C268" s="227" t="s">
        <v>293</v>
      </c>
      <c r="D268" s="227" t="s">
        <v>302</v>
      </c>
      <c r="E268" s="228" t="s">
        <v>1868</v>
      </c>
      <c r="F268" s="229" t="s">
        <v>1869</v>
      </c>
      <c r="G268" s="230" t="s">
        <v>144</v>
      </c>
      <c r="H268" s="231">
        <v>32</v>
      </c>
      <c r="I268" s="232">
        <v>1740</v>
      </c>
      <c r="J268" s="233">
        <f>ROUND(I268*H268,2)</f>
        <v>55680</v>
      </c>
      <c r="K268" s="229" t="s">
        <v>19</v>
      </c>
      <c r="L268" s="234"/>
      <c r="M268" s="235" t="s">
        <v>19</v>
      </c>
      <c r="N268" s="236" t="s">
        <v>43</v>
      </c>
      <c r="O268" s="66"/>
      <c r="P268" s="184">
        <f>O268*H268</f>
        <v>0</v>
      </c>
      <c r="Q268" s="184">
        <v>0</v>
      </c>
      <c r="R268" s="184">
        <f>Q268*H268</f>
        <v>0</v>
      </c>
      <c r="S268" s="184">
        <v>0</v>
      </c>
      <c r="T268" s="185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186" t="s">
        <v>428</v>
      </c>
      <c r="AT268" s="186" t="s">
        <v>302</v>
      </c>
      <c r="AU268" s="186" t="s">
        <v>82</v>
      </c>
      <c r="AY268" s="19" t="s">
        <v>138</v>
      </c>
      <c r="BE268" s="187">
        <f>IF(N268="základní",J268,0)</f>
        <v>55680</v>
      </c>
      <c r="BF268" s="187">
        <f>IF(N268="snížená",J268,0)</f>
        <v>0</v>
      </c>
      <c r="BG268" s="187">
        <f>IF(N268="zákl. přenesená",J268,0)</f>
        <v>0</v>
      </c>
      <c r="BH268" s="187">
        <f>IF(N268="sníž. přenesená",J268,0)</f>
        <v>0</v>
      </c>
      <c r="BI268" s="187">
        <f>IF(N268="nulová",J268,0)</f>
        <v>0</v>
      </c>
      <c r="BJ268" s="19" t="s">
        <v>80</v>
      </c>
      <c r="BK268" s="187">
        <f>ROUND(I268*H268,2)</f>
        <v>55680</v>
      </c>
      <c r="BL268" s="19" t="s">
        <v>313</v>
      </c>
      <c r="BM268" s="186" t="s">
        <v>1870</v>
      </c>
    </row>
    <row r="269" spans="1:65" s="2" customFormat="1" x14ac:dyDescent="0.2">
      <c r="A269" s="36"/>
      <c r="B269" s="37"/>
      <c r="C269" s="38"/>
      <c r="D269" s="188" t="s">
        <v>148</v>
      </c>
      <c r="E269" s="38"/>
      <c r="F269" s="189" t="s">
        <v>1869</v>
      </c>
      <c r="G269" s="38"/>
      <c r="H269" s="38"/>
      <c r="I269" s="190"/>
      <c r="J269" s="38"/>
      <c r="K269" s="38"/>
      <c r="L269" s="41"/>
      <c r="M269" s="191"/>
      <c r="N269" s="192"/>
      <c r="O269" s="66"/>
      <c r="P269" s="66"/>
      <c r="Q269" s="66"/>
      <c r="R269" s="66"/>
      <c r="S269" s="66"/>
      <c r="T269" s="67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T269" s="19" t="s">
        <v>148</v>
      </c>
      <c r="AU269" s="19" t="s">
        <v>82</v>
      </c>
    </row>
    <row r="270" spans="1:65" s="2" customFormat="1" ht="21.75" customHeight="1" x14ac:dyDescent="0.2">
      <c r="A270" s="36"/>
      <c r="B270" s="37"/>
      <c r="C270" s="227" t="s">
        <v>301</v>
      </c>
      <c r="D270" s="227" t="s">
        <v>302</v>
      </c>
      <c r="E270" s="228" t="s">
        <v>1871</v>
      </c>
      <c r="F270" s="229" t="s">
        <v>1872</v>
      </c>
      <c r="G270" s="230" t="s">
        <v>144</v>
      </c>
      <c r="H270" s="231">
        <v>1</v>
      </c>
      <c r="I270" s="232">
        <v>1740</v>
      </c>
      <c r="J270" s="233">
        <f>ROUND(I270*H270,2)</f>
        <v>1740</v>
      </c>
      <c r="K270" s="229" t="s">
        <v>19</v>
      </c>
      <c r="L270" s="234"/>
      <c r="M270" s="235" t="s">
        <v>19</v>
      </c>
      <c r="N270" s="236" t="s">
        <v>43</v>
      </c>
      <c r="O270" s="66"/>
      <c r="P270" s="184">
        <f>O270*H270</f>
        <v>0</v>
      </c>
      <c r="Q270" s="184">
        <v>0</v>
      </c>
      <c r="R270" s="184">
        <f>Q270*H270</f>
        <v>0</v>
      </c>
      <c r="S270" s="184">
        <v>0</v>
      </c>
      <c r="T270" s="185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186" t="s">
        <v>428</v>
      </c>
      <c r="AT270" s="186" t="s">
        <v>302</v>
      </c>
      <c r="AU270" s="186" t="s">
        <v>82</v>
      </c>
      <c r="AY270" s="19" t="s">
        <v>138</v>
      </c>
      <c r="BE270" s="187">
        <f>IF(N270="základní",J270,0)</f>
        <v>1740</v>
      </c>
      <c r="BF270" s="187">
        <f>IF(N270="snížená",J270,0)</f>
        <v>0</v>
      </c>
      <c r="BG270" s="187">
        <f>IF(N270="zákl. přenesená",J270,0)</f>
        <v>0</v>
      </c>
      <c r="BH270" s="187">
        <f>IF(N270="sníž. přenesená",J270,0)</f>
        <v>0</v>
      </c>
      <c r="BI270" s="187">
        <f>IF(N270="nulová",J270,0)</f>
        <v>0</v>
      </c>
      <c r="BJ270" s="19" t="s">
        <v>80</v>
      </c>
      <c r="BK270" s="187">
        <f>ROUND(I270*H270,2)</f>
        <v>1740</v>
      </c>
      <c r="BL270" s="19" t="s">
        <v>313</v>
      </c>
      <c r="BM270" s="186" t="s">
        <v>1873</v>
      </c>
    </row>
    <row r="271" spans="1:65" s="2" customFormat="1" x14ac:dyDescent="0.2">
      <c r="A271" s="36"/>
      <c r="B271" s="37"/>
      <c r="C271" s="38"/>
      <c r="D271" s="188" t="s">
        <v>148</v>
      </c>
      <c r="E271" s="38"/>
      <c r="F271" s="189" t="s">
        <v>1872</v>
      </c>
      <c r="G271" s="38"/>
      <c r="H271" s="38"/>
      <c r="I271" s="190"/>
      <c r="J271" s="38"/>
      <c r="K271" s="38"/>
      <c r="L271" s="41"/>
      <c r="M271" s="191"/>
      <c r="N271" s="192"/>
      <c r="O271" s="66"/>
      <c r="P271" s="66"/>
      <c r="Q271" s="66"/>
      <c r="R271" s="66"/>
      <c r="S271" s="66"/>
      <c r="T271" s="67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T271" s="19" t="s">
        <v>148</v>
      </c>
      <c r="AU271" s="19" t="s">
        <v>82</v>
      </c>
    </row>
    <row r="272" spans="1:65" s="2" customFormat="1" ht="21.75" customHeight="1" x14ac:dyDescent="0.2">
      <c r="A272" s="36"/>
      <c r="B272" s="37"/>
      <c r="C272" s="227" t="s">
        <v>307</v>
      </c>
      <c r="D272" s="227" t="s">
        <v>302</v>
      </c>
      <c r="E272" s="228" t="s">
        <v>1874</v>
      </c>
      <c r="F272" s="229" t="s">
        <v>1875</v>
      </c>
      <c r="G272" s="230" t="s">
        <v>144</v>
      </c>
      <c r="H272" s="231">
        <v>1</v>
      </c>
      <c r="I272" s="232">
        <v>1740</v>
      </c>
      <c r="J272" s="233">
        <f>ROUND(I272*H272,2)</f>
        <v>1740</v>
      </c>
      <c r="K272" s="229" t="s">
        <v>19</v>
      </c>
      <c r="L272" s="234"/>
      <c r="M272" s="235" t="s">
        <v>19</v>
      </c>
      <c r="N272" s="236" t="s">
        <v>43</v>
      </c>
      <c r="O272" s="66"/>
      <c r="P272" s="184">
        <f>O272*H272</f>
        <v>0</v>
      </c>
      <c r="Q272" s="184">
        <v>0</v>
      </c>
      <c r="R272" s="184">
        <f>Q272*H272</f>
        <v>0</v>
      </c>
      <c r="S272" s="184">
        <v>0</v>
      </c>
      <c r="T272" s="185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186" t="s">
        <v>428</v>
      </c>
      <c r="AT272" s="186" t="s">
        <v>302</v>
      </c>
      <c r="AU272" s="186" t="s">
        <v>82</v>
      </c>
      <c r="AY272" s="19" t="s">
        <v>138</v>
      </c>
      <c r="BE272" s="187">
        <f>IF(N272="základní",J272,0)</f>
        <v>1740</v>
      </c>
      <c r="BF272" s="187">
        <f>IF(N272="snížená",J272,0)</f>
        <v>0</v>
      </c>
      <c r="BG272" s="187">
        <f>IF(N272="zákl. přenesená",J272,0)</f>
        <v>0</v>
      </c>
      <c r="BH272" s="187">
        <f>IF(N272="sníž. přenesená",J272,0)</f>
        <v>0</v>
      </c>
      <c r="BI272" s="187">
        <f>IF(N272="nulová",J272,0)</f>
        <v>0</v>
      </c>
      <c r="BJ272" s="19" t="s">
        <v>80</v>
      </c>
      <c r="BK272" s="187">
        <f>ROUND(I272*H272,2)</f>
        <v>1740</v>
      </c>
      <c r="BL272" s="19" t="s">
        <v>313</v>
      </c>
      <c r="BM272" s="186" t="s">
        <v>1876</v>
      </c>
    </row>
    <row r="273" spans="1:65" s="2" customFormat="1" x14ac:dyDescent="0.2">
      <c r="A273" s="36"/>
      <c r="B273" s="37"/>
      <c r="C273" s="38"/>
      <c r="D273" s="188" t="s">
        <v>148</v>
      </c>
      <c r="E273" s="38"/>
      <c r="F273" s="189" t="s">
        <v>1875</v>
      </c>
      <c r="G273" s="38"/>
      <c r="H273" s="38"/>
      <c r="I273" s="190"/>
      <c r="J273" s="38"/>
      <c r="K273" s="38"/>
      <c r="L273" s="41"/>
      <c r="M273" s="191"/>
      <c r="N273" s="192"/>
      <c r="O273" s="66"/>
      <c r="P273" s="66"/>
      <c r="Q273" s="66"/>
      <c r="R273" s="66"/>
      <c r="S273" s="66"/>
      <c r="T273" s="67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T273" s="19" t="s">
        <v>148</v>
      </c>
      <c r="AU273" s="19" t="s">
        <v>82</v>
      </c>
    </row>
    <row r="274" spans="1:65" s="2" customFormat="1" ht="49.05" customHeight="1" x14ac:dyDescent="0.2">
      <c r="A274" s="36"/>
      <c r="B274" s="37"/>
      <c r="C274" s="175" t="s">
        <v>176</v>
      </c>
      <c r="D274" s="175" t="s">
        <v>141</v>
      </c>
      <c r="E274" s="176" t="s">
        <v>1877</v>
      </c>
      <c r="F274" s="177" t="s">
        <v>1878</v>
      </c>
      <c r="G274" s="178" t="s">
        <v>144</v>
      </c>
      <c r="H274" s="179">
        <v>162</v>
      </c>
      <c r="I274" s="180">
        <v>430</v>
      </c>
      <c r="J274" s="181">
        <f>ROUND(I274*H274,2)</f>
        <v>69660</v>
      </c>
      <c r="K274" s="177" t="s">
        <v>145</v>
      </c>
      <c r="L274" s="41"/>
      <c r="M274" s="182" t="s">
        <v>19</v>
      </c>
      <c r="N274" s="183" t="s">
        <v>43</v>
      </c>
      <c r="O274" s="66"/>
      <c r="P274" s="184">
        <f>O274*H274</f>
        <v>0</v>
      </c>
      <c r="Q274" s="184">
        <v>0</v>
      </c>
      <c r="R274" s="184">
        <f>Q274*H274</f>
        <v>0</v>
      </c>
      <c r="S274" s="184">
        <v>0</v>
      </c>
      <c r="T274" s="185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186" t="s">
        <v>313</v>
      </c>
      <c r="AT274" s="186" t="s">
        <v>141</v>
      </c>
      <c r="AU274" s="186" t="s">
        <v>82</v>
      </c>
      <c r="AY274" s="19" t="s">
        <v>138</v>
      </c>
      <c r="BE274" s="187">
        <f>IF(N274="základní",J274,0)</f>
        <v>69660</v>
      </c>
      <c r="BF274" s="187">
        <f>IF(N274="snížená",J274,0)</f>
        <v>0</v>
      </c>
      <c r="BG274" s="187">
        <f>IF(N274="zákl. přenesená",J274,0)</f>
        <v>0</v>
      </c>
      <c r="BH274" s="187">
        <f>IF(N274="sníž. přenesená",J274,0)</f>
        <v>0</v>
      </c>
      <c r="BI274" s="187">
        <f>IF(N274="nulová",J274,0)</f>
        <v>0</v>
      </c>
      <c r="BJ274" s="19" t="s">
        <v>80</v>
      </c>
      <c r="BK274" s="187">
        <f>ROUND(I274*H274,2)</f>
        <v>69660</v>
      </c>
      <c r="BL274" s="19" t="s">
        <v>313</v>
      </c>
      <c r="BM274" s="186" t="s">
        <v>1879</v>
      </c>
    </row>
    <row r="275" spans="1:65" s="2" customFormat="1" ht="28.8" x14ac:dyDescent="0.2">
      <c r="A275" s="36"/>
      <c r="B275" s="37"/>
      <c r="C275" s="38"/>
      <c r="D275" s="188" t="s">
        <v>148</v>
      </c>
      <c r="E275" s="38"/>
      <c r="F275" s="189" t="s">
        <v>1878</v>
      </c>
      <c r="G275" s="38"/>
      <c r="H275" s="38"/>
      <c r="I275" s="190"/>
      <c r="J275" s="38"/>
      <c r="K275" s="38"/>
      <c r="L275" s="41"/>
      <c r="M275" s="191"/>
      <c r="N275" s="192"/>
      <c r="O275" s="66"/>
      <c r="P275" s="66"/>
      <c r="Q275" s="66"/>
      <c r="R275" s="66"/>
      <c r="S275" s="66"/>
      <c r="T275" s="67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T275" s="19" t="s">
        <v>148</v>
      </c>
      <c r="AU275" s="19" t="s">
        <v>82</v>
      </c>
    </row>
    <row r="276" spans="1:65" s="2" customFormat="1" x14ac:dyDescent="0.2">
      <c r="A276" s="36"/>
      <c r="B276" s="37"/>
      <c r="C276" s="38"/>
      <c r="D276" s="193" t="s">
        <v>150</v>
      </c>
      <c r="E276" s="38"/>
      <c r="F276" s="194" t="s">
        <v>1880</v>
      </c>
      <c r="G276" s="38"/>
      <c r="H276" s="38"/>
      <c r="I276" s="190"/>
      <c r="J276" s="38"/>
      <c r="K276" s="38"/>
      <c r="L276" s="41"/>
      <c r="M276" s="191"/>
      <c r="N276" s="192"/>
      <c r="O276" s="66"/>
      <c r="P276" s="66"/>
      <c r="Q276" s="66"/>
      <c r="R276" s="66"/>
      <c r="S276" s="66"/>
      <c r="T276" s="67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T276" s="19" t="s">
        <v>150</v>
      </c>
      <c r="AU276" s="19" t="s">
        <v>82</v>
      </c>
    </row>
    <row r="277" spans="1:65" s="2" customFormat="1" ht="16.5" customHeight="1" x14ac:dyDescent="0.2">
      <c r="A277" s="36"/>
      <c r="B277" s="37"/>
      <c r="C277" s="227" t="s">
        <v>215</v>
      </c>
      <c r="D277" s="227" t="s">
        <v>302</v>
      </c>
      <c r="E277" s="228" t="s">
        <v>1881</v>
      </c>
      <c r="F277" s="229" t="s">
        <v>1882</v>
      </c>
      <c r="G277" s="230" t="s">
        <v>144</v>
      </c>
      <c r="H277" s="231">
        <v>24</v>
      </c>
      <c r="I277" s="232">
        <v>2750</v>
      </c>
      <c r="J277" s="233">
        <f>ROUND(I277*H277,2)</f>
        <v>66000</v>
      </c>
      <c r="K277" s="229" t="s">
        <v>19</v>
      </c>
      <c r="L277" s="234"/>
      <c r="M277" s="235" t="s">
        <v>19</v>
      </c>
      <c r="N277" s="236" t="s">
        <v>43</v>
      </c>
      <c r="O277" s="66"/>
      <c r="P277" s="184">
        <f>O277*H277</f>
        <v>0</v>
      </c>
      <c r="Q277" s="184">
        <v>0</v>
      </c>
      <c r="R277" s="184">
        <f>Q277*H277</f>
        <v>0</v>
      </c>
      <c r="S277" s="184">
        <v>0</v>
      </c>
      <c r="T277" s="185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186" t="s">
        <v>428</v>
      </c>
      <c r="AT277" s="186" t="s">
        <v>302</v>
      </c>
      <c r="AU277" s="186" t="s">
        <v>82</v>
      </c>
      <c r="AY277" s="19" t="s">
        <v>138</v>
      </c>
      <c r="BE277" s="187">
        <f>IF(N277="základní",J277,0)</f>
        <v>66000</v>
      </c>
      <c r="BF277" s="187">
        <f>IF(N277="snížená",J277,0)</f>
        <v>0</v>
      </c>
      <c r="BG277" s="187">
        <f>IF(N277="zákl. přenesená",J277,0)</f>
        <v>0</v>
      </c>
      <c r="BH277" s="187">
        <f>IF(N277="sníž. přenesená",J277,0)</f>
        <v>0</v>
      </c>
      <c r="BI277" s="187">
        <f>IF(N277="nulová",J277,0)</f>
        <v>0</v>
      </c>
      <c r="BJ277" s="19" t="s">
        <v>80</v>
      </c>
      <c r="BK277" s="187">
        <f>ROUND(I277*H277,2)</f>
        <v>66000</v>
      </c>
      <c r="BL277" s="19" t="s">
        <v>313</v>
      </c>
      <c r="BM277" s="186" t="s">
        <v>1883</v>
      </c>
    </row>
    <row r="278" spans="1:65" s="2" customFormat="1" x14ac:dyDescent="0.2">
      <c r="A278" s="36"/>
      <c r="B278" s="37"/>
      <c r="C278" s="38"/>
      <c r="D278" s="188" t="s">
        <v>148</v>
      </c>
      <c r="E278" s="38"/>
      <c r="F278" s="189" t="s">
        <v>1882</v>
      </c>
      <c r="G278" s="38"/>
      <c r="H278" s="38"/>
      <c r="I278" s="190"/>
      <c r="J278" s="38"/>
      <c r="K278" s="38"/>
      <c r="L278" s="41"/>
      <c r="M278" s="191"/>
      <c r="N278" s="192"/>
      <c r="O278" s="66"/>
      <c r="P278" s="66"/>
      <c r="Q278" s="66"/>
      <c r="R278" s="66"/>
      <c r="S278" s="66"/>
      <c r="T278" s="67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T278" s="19" t="s">
        <v>148</v>
      </c>
      <c r="AU278" s="19" t="s">
        <v>82</v>
      </c>
    </row>
    <row r="279" spans="1:65" s="2" customFormat="1" ht="16.5" customHeight="1" x14ac:dyDescent="0.2">
      <c r="A279" s="36"/>
      <c r="B279" s="37"/>
      <c r="C279" s="227" t="s">
        <v>222</v>
      </c>
      <c r="D279" s="227" t="s">
        <v>302</v>
      </c>
      <c r="E279" s="228" t="s">
        <v>1884</v>
      </c>
      <c r="F279" s="229" t="s">
        <v>1885</v>
      </c>
      <c r="G279" s="230" t="s">
        <v>144</v>
      </c>
      <c r="H279" s="231">
        <v>18</v>
      </c>
      <c r="I279" s="232">
        <v>1450</v>
      </c>
      <c r="J279" s="233">
        <f>ROUND(I279*H279,2)</f>
        <v>26100</v>
      </c>
      <c r="K279" s="229" t="s">
        <v>19</v>
      </c>
      <c r="L279" s="234"/>
      <c r="M279" s="235" t="s">
        <v>19</v>
      </c>
      <c r="N279" s="236" t="s">
        <v>43</v>
      </c>
      <c r="O279" s="66"/>
      <c r="P279" s="184">
        <f>O279*H279</f>
        <v>0</v>
      </c>
      <c r="Q279" s="184">
        <v>0</v>
      </c>
      <c r="R279" s="184">
        <f>Q279*H279</f>
        <v>0</v>
      </c>
      <c r="S279" s="184">
        <v>0</v>
      </c>
      <c r="T279" s="185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186" t="s">
        <v>428</v>
      </c>
      <c r="AT279" s="186" t="s">
        <v>302</v>
      </c>
      <c r="AU279" s="186" t="s">
        <v>82</v>
      </c>
      <c r="AY279" s="19" t="s">
        <v>138</v>
      </c>
      <c r="BE279" s="187">
        <f>IF(N279="základní",J279,0)</f>
        <v>26100</v>
      </c>
      <c r="BF279" s="187">
        <f>IF(N279="snížená",J279,0)</f>
        <v>0</v>
      </c>
      <c r="BG279" s="187">
        <f>IF(N279="zákl. přenesená",J279,0)</f>
        <v>0</v>
      </c>
      <c r="BH279" s="187">
        <f>IF(N279="sníž. přenesená",J279,0)</f>
        <v>0</v>
      </c>
      <c r="BI279" s="187">
        <f>IF(N279="nulová",J279,0)</f>
        <v>0</v>
      </c>
      <c r="BJ279" s="19" t="s">
        <v>80</v>
      </c>
      <c r="BK279" s="187">
        <f>ROUND(I279*H279,2)</f>
        <v>26100</v>
      </c>
      <c r="BL279" s="19" t="s">
        <v>313</v>
      </c>
      <c r="BM279" s="186" t="s">
        <v>1886</v>
      </c>
    </row>
    <row r="280" spans="1:65" s="2" customFormat="1" x14ac:dyDescent="0.2">
      <c r="A280" s="36"/>
      <c r="B280" s="37"/>
      <c r="C280" s="38"/>
      <c r="D280" s="188" t="s">
        <v>148</v>
      </c>
      <c r="E280" s="38"/>
      <c r="F280" s="189" t="s">
        <v>1885</v>
      </c>
      <c r="G280" s="38"/>
      <c r="H280" s="38"/>
      <c r="I280" s="190"/>
      <c r="J280" s="38"/>
      <c r="K280" s="38"/>
      <c r="L280" s="41"/>
      <c r="M280" s="191"/>
      <c r="N280" s="192"/>
      <c r="O280" s="66"/>
      <c r="P280" s="66"/>
      <c r="Q280" s="66"/>
      <c r="R280" s="66"/>
      <c r="S280" s="66"/>
      <c r="T280" s="67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T280" s="19" t="s">
        <v>148</v>
      </c>
      <c r="AU280" s="19" t="s">
        <v>82</v>
      </c>
    </row>
    <row r="281" spans="1:65" s="2" customFormat="1" ht="16.5" customHeight="1" x14ac:dyDescent="0.2">
      <c r="A281" s="36"/>
      <c r="B281" s="37"/>
      <c r="C281" s="227" t="s">
        <v>228</v>
      </c>
      <c r="D281" s="227" t="s">
        <v>302</v>
      </c>
      <c r="E281" s="228" t="s">
        <v>1887</v>
      </c>
      <c r="F281" s="229" t="s">
        <v>1888</v>
      </c>
      <c r="G281" s="230" t="s">
        <v>144</v>
      </c>
      <c r="H281" s="231">
        <v>107</v>
      </c>
      <c r="I281" s="232">
        <v>1920</v>
      </c>
      <c r="J281" s="233">
        <f>ROUND(I281*H281,2)</f>
        <v>205440</v>
      </c>
      <c r="K281" s="229" t="s">
        <v>19</v>
      </c>
      <c r="L281" s="234"/>
      <c r="M281" s="235" t="s">
        <v>19</v>
      </c>
      <c r="N281" s="236" t="s">
        <v>43</v>
      </c>
      <c r="O281" s="66"/>
      <c r="P281" s="184">
        <f>O281*H281</f>
        <v>0</v>
      </c>
      <c r="Q281" s="184">
        <v>0</v>
      </c>
      <c r="R281" s="184">
        <f>Q281*H281</f>
        <v>0</v>
      </c>
      <c r="S281" s="184">
        <v>0</v>
      </c>
      <c r="T281" s="185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186" t="s">
        <v>428</v>
      </c>
      <c r="AT281" s="186" t="s">
        <v>302</v>
      </c>
      <c r="AU281" s="186" t="s">
        <v>82</v>
      </c>
      <c r="AY281" s="19" t="s">
        <v>138</v>
      </c>
      <c r="BE281" s="187">
        <f>IF(N281="základní",J281,0)</f>
        <v>205440</v>
      </c>
      <c r="BF281" s="187">
        <f>IF(N281="snížená",J281,0)</f>
        <v>0</v>
      </c>
      <c r="BG281" s="187">
        <f>IF(N281="zákl. přenesená",J281,0)</f>
        <v>0</v>
      </c>
      <c r="BH281" s="187">
        <f>IF(N281="sníž. přenesená",J281,0)</f>
        <v>0</v>
      </c>
      <c r="BI281" s="187">
        <f>IF(N281="nulová",J281,0)</f>
        <v>0</v>
      </c>
      <c r="BJ281" s="19" t="s">
        <v>80</v>
      </c>
      <c r="BK281" s="187">
        <f>ROUND(I281*H281,2)</f>
        <v>205440</v>
      </c>
      <c r="BL281" s="19" t="s">
        <v>313</v>
      </c>
      <c r="BM281" s="186" t="s">
        <v>1889</v>
      </c>
    </row>
    <row r="282" spans="1:65" s="2" customFormat="1" x14ac:dyDescent="0.2">
      <c r="A282" s="36"/>
      <c r="B282" s="37"/>
      <c r="C282" s="38"/>
      <c r="D282" s="188" t="s">
        <v>148</v>
      </c>
      <c r="E282" s="38"/>
      <c r="F282" s="189" t="s">
        <v>1888</v>
      </c>
      <c r="G282" s="38"/>
      <c r="H282" s="38"/>
      <c r="I282" s="190"/>
      <c r="J282" s="38"/>
      <c r="K282" s="38"/>
      <c r="L282" s="41"/>
      <c r="M282" s="191"/>
      <c r="N282" s="192"/>
      <c r="O282" s="66"/>
      <c r="P282" s="66"/>
      <c r="Q282" s="66"/>
      <c r="R282" s="66"/>
      <c r="S282" s="66"/>
      <c r="T282" s="67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T282" s="19" t="s">
        <v>148</v>
      </c>
      <c r="AU282" s="19" t="s">
        <v>82</v>
      </c>
    </row>
    <row r="283" spans="1:65" s="2" customFormat="1" ht="16.5" customHeight="1" x14ac:dyDescent="0.2">
      <c r="A283" s="36"/>
      <c r="B283" s="37"/>
      <c r="C283" s="227" t="s">
        <v>234</v>
      </c>
      <c r="D283" s="227" t="s">
        <v>302</v>
      </c>
      <c r="E283" s="228" t="s">
        <v>1890</v>
      </c>
      <c r="F283" s="229" t="s">
        <v>1891</v>
      </c>
      <c r="G283" s="230" t="s">
        <v>144</v>
      </c>
      <c r="H283" s="231">
        <v>11</v>
      </c>
      <c r="I283" s="232">
        <v>780</v>
      </c>
      <c r="J283" s="233">
        <f>ROUND(I283*H283,2)</f>
        <v>8580</v>
      </c>
      <c r="K283" s="229" t="s">
        <v>19</v>
      </c>
      <c r="L283" s="234"/>
      <c r="M283" s="235" t="s">
        <v>19</v>
      </c>
      <c r="N283" s="236" t="s">
        <v>43</v>
      </c>
      <c r="O283" s="66"/>
      <c r="P283" s="184">
        <f>O283*H283</f>
        <v>0</v>
      </c>
      <c r="Q283" s="184">
        <v>0</v>
      </c>
      <c r="R283" s="184">
        <f>Q283*H283</f>
        <v>0</v>
      </c>
      <c r="S283" s="184">
        <v>0</v>
      </c>
      <c r="T283" s="185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186" t="s">
        <v>428</v>
      </c>
      <c r="AT283" s="186" t="s">
        <v>302</v>
      </c>
      <c r="AU283" s="186" t="s">
        <v>82</v>
      </c>
      <c r="AY283" s="19" t="s">
        <v>138</v>
      </c>
      <c r="BE283" s="187">
        <f>IF(N283="základní",J283,0)</f>
        <v>8580</v>
      </c>
      <c r="BF283" s="187">
        <f>IF(N283="snížená",J283,0)</f>
        <v>0</v>
      </c>
      <c r="BG283" s="187">
        <f>IF(N283="zákl. přenesená",J283,0)</f>
        <v>0</v>
      </c>
      <c r="BH283" s="187">
        <f>IF(N283="sníž. přenesená",J283,0)</f>
        <v>0</v>
      </c>
      <c r="BI283" s="187">
        <f>IF(N283="nulová",J283,0)</f>
        <v>0</v>
      </c>
      <c r="BJ283" s="19" t="s">
        <v>80</v>
      </c>
      <c r="BK283" s="187">
        <f>ROUND(I283*H283,2)</f>
        <v>8580</v>
      </c>
      <c r="BL283" s="19" t="s">
        <v>313</v>
      </c>
      <c r="BM283" s="186" t="s">
        <v>1892</v>
      </c>
    </row>
    <row r="284" spans="1:65" s="2" customFormat="1" x14ac:dyDescent="0.2">
      <c r="A284" s="36"/>
      <c r="B284" s="37"/>
      <c r="C284" s="38"/>
      <c r="D284" s="188" t="s">
        <v>148</v>
      </c>
      <c r="E284" s="38"/>
      <c r="F284" s="189" t="s">
        <v>1891</v>
      </c>
      <c r="G284" s="38"/>
      <c r="H284" s="38"/>
      <c r="I284" s="190"/>
      <c r="J284" s="38"/>
      <c r="K284" s="38"/>
      <c r="L284" s="41"/>
      <c r="M284" s="191"/>
      <c r="N284" s="192"/>
      <c r="O284" s="66"/>
      <c r="P284" s="66"/>
      <c r="Q284" s="66"/>
      <c r="R284" s="66"/>
      <c r="S284" s="66"/>
      <c r="T284" s="67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T284" s="19" t="s">
        <v>148</v>
      </c>
      <c r="AU284" s="19" t="s">
        <v>82</v>
      </c>
    </row>
    <row r="285" spans="1:65" s="2" customFormat="1" ht="16.5" customHeight="1" x14ac:dyDescent="0.2">
      <c r="A285" s="36"/>
      <c r="B285" s="37"/>
      <c r="C285" s="227" t="s">
        <v>241</v>
      </c>
      <c r="D285" s="227" t="s">
        <v>302</v>
      </c>
      <c r="E285" s="228" t="s">
        <v>1893</v>
      </c>
      <c r="F285" s="229" t="s">
        <v>1894</v>
      </c>
      <c r="G285" s="230" t="s">
        <v>144</v>
      </c>
      <c r="H285" s="231">
        <v>2</v>
      </c>
      <c r="I285" s="232">
        <v>1500</v>
      </c>
      <c r="J285" s="233">
        <f>ROUND(I285*H285,2)</f>
        <v>3000</v>
      </c>
      <c r="K285" s="229" t="s">
        <v>19</v>
      </c>
      <c r="L285" s="234"/>
      <c r="M285" s="235" t="s">
        <v>19</v>
      </c>
      <c r="N285" s="236" t="s">
        <v>43</v>
      </c>
      <c r="O285" s="66"/>
      <c r="P285" s="184">
        <f>O285*H285</f>
        <v>0</v>
      </c>
      <c r="Q285" s="184">
        <v>0</v>
      </c>
      <c r="R285" s="184">
        <f>Q285*H285</f>
        <v>0</v>
      </c>
      <c r="S285" s="184">
        <v>0</v>
      </c>
      <c r="T285" s="185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186" t="s">
        <v>428</v>
      </c>
      <c r="AT285" s="186" t="s">
        <v>302</v>
      </c>
      <c r="AU285" s="186" t="s">
        <v>82</v>
      </c>
      <c r="AY285" s="19" t="s">
        <v>138</v>
      </c>
      <c r="BE285" s="187">
        <f>IF(N285="základní",J285,0)</f>
        <v>3000</v>
      </c>
      <c r="BF285" s="187">
        <f>IF(N285="snížená",J285,0)</f>
        <v>0</v>
      </c>
      <c r="BG285" s="187">
        <f>IF(N285="zákl. přenesená",J285,0)</f>
        <v>0</v>
      </c>
      <c r="BH285" s="187">
        <f>IF(N285="sníž. přenesená",J285,0)</f>
        <v>0</v>
      </c>
      <c r="BI285" s="187">
        <f>IF(N285="nulová",J285,0)</f>
        <v>0</v>
      </c>
      <c r="BJ285" s="19" t="s">
        <v>80</v>
      </c>
      <c r="BK285" s="187">
        <f>ROUND(I285*H285,2)</f>
        <v>3000</v>
      </c>
      <c r="BL285" s="19" t="s">
        <v>313</v>
      </c>
      <c r="BM285" s="186" t="s">
        <v>1895</v>
      </c>
    </row>
    <row r="286" spans="1:65" s="2" customFormat="1" x14ac:dyDescent="0.2">
      <c r="A286" s="36"/>
      <c r="B286" s="37"/>
      <c r="C286" s="38"/>
      <c r="D286" s="188" t="s">
        <v>148</v>
      </c>
      <c r="E286" s="38"/>
      <c r="F286" s="189" t="s">
        <v>1894</v>
      </c>
      <c r="G286" s="38"/>
      <c r="H286" s="38"/>
      <c r="I286" s="190"/>
      <c r="J286" s="38"/>
      <c r="K286" s="38"/>
      <c r="L286" s="41"/>
      <c r="M286" s="191"/>
      <c r="N286" s="192"/>
      <c r="O286" s="66"/>
      <c r="P286" s="66"/>
      <c r="Q286" s="66"/>
      <c r="R286" s="66"/>
      <c r="S286" s="66"/>
      <c r="T286" s="67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T286" s="19" t="s">
        <v>148</v>
      </c>
      <c r="AU286" s="19" t="s">
        <v>82</v>
      </c>
    </row>
    <row r="287" spans="1:65" s="2" customFormat="1" ht="24.15" customHeight="1" x14ac:dyDescent="0.2">
      <c r="A287" s="36"/>
      <c r="B287" s="37"/>
      <c r="C287" s="175" t="s">
        <v>580</v>
      </c>
      <c r="D287" s="175" t="s">
        <v>141</v>
      </c>
      <c r="E287" s="176" t="s">
        <v>1896</v>
      </c>
      <c r="F287" s="177" t="s">
        <v>1897</v>
      </c>
      <c r="G287" s="178" t="s">
        <v>144</v>
      </c>
      <c r="H287" s="179">
        <v>6</v>
      </c>
      <c r="I287" s="180">
        <v>110</v>
      </c>
      <c r="J287" s="181">
        <f>ROUND(I287*H287,2)</f>
        <v>660</v>
      </c>
      <c r="K287" s="177" t="s">
        <v>145</v>
      </c>
      <c r="L287" s="41"/>
      <c r="M287" s="182" t="s">
        <v>19</v>
      </c>
      <c r="N287" s="183" t="s">
        <v>43</v>
      </c>
      <c r="O287" s="66"/>
      <c r="P287" s="184">
        <f>O287*H287</f>
        <v>0</v>
      </c>
      <c r="Q287" s="184">
        <v>0</v>
      </c>
      <c r="R287" s="184">
        <f>Q287*H287</f>
        <v>0</v>
      </c>
      <c r="S287" s="184">
        <v>0</v>
      </c>
      <c r="T287" s="185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186" t="s">
        <v>313</v>
      </c>
      <c r="AT287" s="186" t="s">
        <v>141</v>
      </c>
      <c r="AU287" s="186" t="s">
        <v>82</v>
      </c>
      <c r="AY287" s="19" t="s">
        <v>138</v>
      </c>
      <c r="BE287" s="187">
        <f>IF(N287="základní",J287,0)</f>
        <v>660</v>
      </c>
      <c r="BF287" s="187">
        <f>IF(N287="snížená",J287,0)</f>
        <v>0</v>
      </c>
      <c r="BG287" s="187">
        <f>IF(N287="zákl. přenesená",J287,0)</f>
        <v>0</v>
      </c>
      <c r="BH287" s="187">
        <f>IF(N287="sníž. přenesená",J287,0)</f>
        <v>0</v>
      </c>
      <c r="BI287" s="187">
        <f>IF(N287="nulová",J287,0)</f>
        <v>0</v>
      </c>
      <c r="BJ287" s="19" t="s">
        <v>80</v>
      </c>
      <c r="BK287" s="187">
        <f>ROUND(I287*H287,2)</f>
        <v>660</v>
      </c>
      <c r="BL287" s="19" t="s">
        <v>313</v>
      </c>
      <c r="BM287" s="186" t="s">
        <v>1898</v>
      </c>
    </row>
    <row r="288" spans="1:65" s="2" customFormat="1" ht="19.2" x14ac:dyDescent="0.2">
      <c r="A288" s="36"/>
      <c r="B288" s="37"/>
      <c r="C288" s="38"/>
      <c r="D288" s="188" t="s">
        <v>148</v>
      </c>
      <c r="E288" s="38"/>
      <c r="F288" s="189" t="s">
        <v>1897</v>
      </c>
      <c r="G288" s="38"/>
      <c r="H288" s="38"/>
      <c r="I288" s="190"/>
      <c r="J288" s="38"/>
      <c r="K288" s="38"/>
      <c r="L288" s="41"/>
      <c r="M288" s="191"/>
      <c r="N288" s="192"/>
      <c r="O288" s="66"/>
      <c r="P288" s="66"/>
      <c r="Q288" s="66"/>
      <c r="R288" s="66"/>
      <c r="S288" s="66"/>
      <c r="T288" s="67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T288" s="19" t="s">
        <v>148</v>
      </c>
      <c r="AU288" s="19" t="s">
        <v>82</v>
      </c>
    </row>
    <row r="289" spans="1:65" s="2" customFormat="1" x14ac:dyDescent="0.2">
      <c r="A289" s="36"/>
      <c r="B289" s="37"/>
      <c r="C289" s="38"/>
      <c r="D289" s="193" t="s">
        <v>150</v>
      </c>
      <c r="E289" s="38"/>
      <c r="F289" s="194" t="s">
        <v>1899</v>
      </c>
      <c r="G289" s="38"/>
      <c r="H289" s="38"/>
      <c r="I289" s="190"/>
      <c r="J289" s="38"/>
      <c r="K289" s="38"/>
      <c r="L289" s="41"/>
      <c r="M289" s="191"/>
      <c r="N289" s="192"/>
      <c r="O289" s="66"/>
      <c r="P289" s="66"/>
      <c r="Q289" s="66"/>
      <c r="R289" s="66"/>
      <c r="S289" s="66"/>
      <c r="T289" s="67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T289" s="19" t="s">
        <v>150</v>
      </c>
      <c r="AU289" s="19" t="s">
        <v>82</v>
      </c>
    </row>
    <row r="290" spans="1:65" s="2" customFormat="1" ht="16.5" customHeight="1" x14ac:dyDescent="0.2">
      <c r="A290" s="36"/>
      <c r="B290" s="37"/>
      <c r="C290" s="227" t="s">
        <v>584</v>
      </c>
      <c r="D290" s="227" t="s">
        <v>302</v>
      </c>
      <c r="E290" s="228" t="s">
        <v>1900</v>
      </c>
      <c r="F290" s="229" t="s">
        <v>1901</v>
      </c>
      <c r="G290" s="230" t="s">
        <v>144</v>
      </c>
      <c r="H290" s="231">
        <v>6</v>
      </c>
      <c r="I290" s="232">
        <v>480</v>
      </c>
      <c r="J290" s="233">
        <f>ROUND(I290*H290,2)</f>
        <v>2880</v>
      </c>
      <c r="K290" s="229" t="s">
        <v>145</v>
      </c>
      <c r="L290" s="234"/>
      <c r="M290" s="235" t="s">
        <v>19</v>
      </c>
      <c r="N290" s="236" t="s">
        <v>43</v>
      </c>
      <c r="O290" s="66"/>
      <c r="P290" s="184">
        <f>O290*H290</f>
        <v>0</v>
      </c>
      <c r="Q290" s="184">
        <v>1E-4</v>
      </c>
      <c r="R290" s="184">
        <f>Q290*H290</f>
        <v>6.0000000000000006E-4</v>
      </c>
      <c r="S290" s="184">
        <v>0</v>
      </c>
      <c r="T290" s="185">
        <f>S290*H290</f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186" t="s">
        <v>428</v>
      </c>
      <c r="AT290" s="186" t="s">
        <v>302</v>
      </c>
      <c r="AU290" s="186" t="s">
        <v>82</v>
      </c>
      <c r="AY290" s="19" t="s">
        <v>138</v>
      </c>
      <c r="BE290" s="187">
        <f>IF(N290="základní",J290,0)</f>
        <v>2880</v>
      </c>
      <c r="BF290" s="187">
        <f>IF(N290="snížená",J290,0)</f>
        <v>0</v>
      </c>
      <c r="BG290" s="187">
        <f>IF(N290="zákl. přenesená",J290,0)</f>
        <v>0</v>
      </c>
      <c r="BH290" s="187">
        <f>IF(N290="sníž. přenesená",J290,0)</f>
        <v>0</v>
      </c>
      <c r="BI290" s="187">
        <f>IF(N290="nulová",J290,0)</f>
        <v>0</v>
      </c>
      <c r="BJ290" s="19" t="s">
        <v>80</v>
      </c>
      <c r="BK290" s="187">
        <f>ROUND(I290*H290,2)</f>
        <v>2880</v>
      </c>
      <c r="BL290" s="19" t="s">
        <v>313</v>
      </c>
      <c r="BM290" s="186" t="s">
        <v>1902</v>
      </c>
    </row>
    <row r="291" spans="1:65" s="2" customFormat="1" x14ac:dyDescent="0.2">
      <c r="A291" s="36"/>
      <c r="B291" s="37"/>
      <c r="C291" s="38"/>
      <c r="D291" s="188" t="s">
        <v>148</v>
      </c>
      <c r="E291" s="38"/>
      <c r="F291" s="189" t="s">
        <v>1901</v>
      </c>
      <c r="G291" s="38"/>
      <c r="H291" s="38"/>
      <c r="I291" s="190"/>
      <c r="J291" s="38"/>
      <c r="K291" s="38"/>
      <c r="L291" s="41"/>
      <c r="M291" s="191"/>
      <c r="N291" s="192"/>
      <c r="O291" s="66"/>
      <c r="P291" s="66"/>
      <c r="Q291" s="66"/>
      <c r="R291" s="66"/>
      <c r="S291" s="66"/>
      <c r="T291" s="67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T291" s="19" t="s">
        <v>148</v>
      </c>
      <c r="AU291" s="19" t="s">
        <v>82</v>
      </c>
    </row>
    <row r="292" spans="1:65" s="2" customFormat="1" ht="24.15" customHeight="1" x14ac:dyDescent="0.2">
      <c r="A292" s="36"/>
      <c r="B292" s="37"/>
      <c r="C292" s="175" t="s">
        <v>590</v>
      </c>
      <c r="D292" s="175" t="s">
        <v>141</v>
      </c>
      <c r="E292" s="176" t="s">
        <v>1903</v>
      </c>
      <c r="F292" s="177" t="s">
        <v>1904</v>
      </c>
      <c r="G292" s="178" t="s">
        <v>144</v>
      </c>
      <c r="H292" s="179">
        <v>23</v>
      </c>
      <c r="I292" s="180">
        <v>80</v>
      </c>
      <c r="J292" s="181">
        <f>ROUND(I292*H292,2)</f>
        <v>1840</v>
      </c>
      <c r="K292" s="177" t="s">
        <v>145</v>
      </c>
      <c r="L292" s="41"/>
      <c r="M292" s="182" t="s">
        <v>19</v>
      </c>
      <c r="N292" s="183" t="s">
        <v>43</v>
      </c>
      <c r="O292" s="66"/>
      <c r="P292" s="184">
        <f>O292*H292</f>
        <v>0</v>
      </c>
      <c r="Q292" s="184">
        <v>0</v>
      </c>
      <c r="R292" s="184">
        <f>Q292*H292</f>
        <v>0</v>
      </c>
      <c r="S292" s="184">
        <v>0</v>
      </c>
      <c r="T292" s="185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186" t="s">
        <v>313</v>
      </c>
      <c r="AT292" s="186" t="s">
        <v>141</v>
      </c>
      <c r="AU292" s="186" t="s">
        <v>82</v>
      </c>
      <c r="AY292" s="19" t="s">
        <v>138</v>
      </c>
      <c r="BE292" s="187">
        <f>IF(N292="základní",J292,0)</f>
        <v>1840</v>
      </c>
      <c r="BF292" s="187">
        <f>IF(N292="snížená",J292,0)</f>
        <v>0</v>
      </c>
      <c r="BG292" s="187">
        <f>IF(N292="zákl. přenesená",J292,0)</f>
        <v>0</v>
      </c>
      <c r="BH292" s="187">
        <f>IF(N292="sníž. přenesená",J292,0)</f>
        <v>0</v>
      </c>
      <c r="BI292" s="187">
        <f>IF(N292="nulová",J292,0)</f>
        <v>0</v>
      </c>
      <c r="BJ292" s="19" t="s">
        <v>80</v>
      </c>
      <c r="BK292" s="187">
        <f>ROUND(I292*H292,2)</f>
        <v>1840</v>
      </c>
      <c r="BL292" s="19" t="s">
        <v>313</v>
      </c>
      <c r="BM292" s="186" t="s">
        <v>1905</v>
      </c>
    </row>
    <row r="293" spans="1:65" s="2" customFormat="1" ht="19.2" x14ac:dyDescent="0.2">
      <c r="A293" s="36"/>
      <c r="B293" s="37"/>
      <c r="C293" s="38"/>
      <c r="D293" s="188" t="s">
        <v>148</v>
      </c>
      <c r="E293" s="38"/>
      <c r="F293" s="189" t="s">
        <v>1904</v>
      </c>
      <c r="G293" s="38"/>
      <c r="H293" s="38"/>
      <c r="I293" s="190"/>
      <c r="J293" s="38"/>
      <c r="K293" s="38"/>
      <c r="L293" s="41"/>
      <c r="M293" s="191"/>
      <c r="N293" s="192"/>
      <c r="O293" s="66"/>
      <c r="P293" s="66"/>
      <c r="Q293" s="66"/>
      <c r="R293" s="66"/>
      <c r="S293" s="66"/>
      <c r="T293" s="67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T293" s="19" t="s">
        <v>148</v>
      </c>
      <c r="AU293" s="19" t="s">
        <v>82</v>
      </c>
    </row>
    <row r="294" spans="1:65" s="2" customFormat="1" x14ac:dyDescent="0.2">
      <c r="A294" s="36"/>
      <c r="B294" s="37"/>
      <c r="C294" s="38"/>
      <c r="D294" s="193" t="s">
        <v>150</v>
      </c>
      <c r="E294" s="38"/>
      <c r="F294" s="194" t="s">
        <v>1906</v>
      </c>
      <c r="G294" s="38"/>
      <c r="H294" s="38"/>
      <c r="I294" s="190"/>
      <c r="J294" s="38"/>
      <c r="K294" s="38"/>
      <c r="L294" s="41"/>
      <c r="M294" s="191"/>
      <c r="N294" s="192"/>
      <c r="O294" s="66"/>
      <c r="P294" s="66"/>
      <c r="Q294" s="66"/>
      <c r="R294" s="66"/>
      <c r="S294" s="66"/>
      <c r="T294" s="67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T294" s="19" t="s">
        <v>150</v>
      </c>
      <c r="AU294" s="19" t="s">
        <v>82</v>
      </c>
    </row>
    <row r="295" spans="1:65" s="2" customFormat="1" ht="24.15" customHeight="1" x14ac:dyDescent="0.2">
      <c r="A295" s="36"/>
      <c r="B295" s="37"/>
      <c r="C295" s="227" t="s">
        <v>594</v>
      </c>
      <c r="D295" s="227" t="s">
        <v>302</v>
      </c>
      <c r="E295" s="228" t="s">
        <v>1907</v>
      </c>
      <c r="F295" s="229" t="s">
        <v>1908</v>
      </c>
      <c r="G295" s="230" t="s">
        <v>144</v>
      </c>
      <c r="H295" s="231">
        <v>23</v>
      </c>
      <c r="I295" s="232">
        <v>700</v>
      </c>
      <c r="J295" s="233">
        <f>ROUND(I295*H295,2)</f>
        <v>16100</v>
      </c>
      <c r="K295" s="229" t="s">
        <v>145</v>
      </c>
      <c r="L295" s="234"/>
      <c r="M295" s="235" t="s">
        <v>19</v>
      </c>
      <c r="N295" s="236" t="s">
        <v>43</v>
      </c>
      <c r="O295" s="66"/>
      <c r="P295" s="184">
        <f>O295*H295</f>
        <v>0</v>
      </c>
      <c r="Q295" s="184">
        <v>1E-4</v>
      </c>
      <c r="R295" s="184">
        <f>Q295*H295</f>
        <v>2.3E-3</v>
      </c>
      <c r="S295" s="184">
        <v>0</v>
      </c>
      <c r="T295" s="185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186" t="s">
        <v>428</v>
      </c>
      <c r="AT295" s="186" t="s">
        <v>302</v>
      </c>
      <c r="AU295" s="186" t="s">
        <v>82</v>
      </c>
      <c r="AY295" s="19" t="s">
        <v>138</v>
      </c>
      <c r="BE295" s="187">
        <f>IF(N295="základní",J295,0)</f>
        <v>16100</v>
      </c>
      <c r="BF295" s="187">
        <f>IF(N295="snížená",J295,0)</f>
        <v>0</v>
      </c>
      <c r="BG295" s="187">
        <f>IF(N295="zákl. přenesená",J295,0)</f>
        <v>0</v>
      </c>
      <c r="BH295" s="187">
        <f>IF(N295="sníž. přenesená",J295,0)</f>
        <v>0</v>
      </c>
      <c r="BI295" s="187">
        <f>IF(N295="nulová",J295,0)</f>
        <v>0</v>
      </c>
      <c r="BJ295" s="19" t="s">
        <v>80</v>
      </c>
      <c r="BK295" s="187">
        <f>ROUND(I295*H295,2)</f>
        <v>16100</v>
      </c>
      <c r="BL295" s="19" t="s">
        <v>313</v>
      </c>
      <c r="BM295" s="186" t="s">
        <v>1909</v>
      </c>
    </row>
    <row r="296" spans="1:65" s="2" customFormat="1" x14ac:dyDescent="0.2">
      <c r="A296" s="36"/>
      <c r="B296" s="37"/>
      <c r="C296" s="38"/>
      <c r="D296" s="188" t="s">
        <v>148</v>
      </c>
      <c r="E296" s="38"/>
      <c r="F296" s="189" t="s">
        <v>1908</v>
      </c>
      <c r="G296" s="38"/>
      <c r="H296" s="38"/>
      <c r="I296" s="190"/>
      <c r="J296" s="38"/>
      <c r="K296" s="38"/>
      <c r="L296" s="41"/>
      <c r="M296" s="191"/>
      <c r="N296" s="192"/>
      <c r="O296" s="66"/>
      <c r="P296" s="66"/>
      <c r="Q296" s="66"/>
      <c r="R296" s="66"/>
      <c r="S296" s="66"/>
      <c r="T296" s="67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T296" s="19" t="s">
        <v>148</v>
      </c>
      <c r="AU296" s="19" t="s">
        <v>82</v>
      </c>
    </row>
    <row r="297" spans="1:65" s="12" customFormat="1" ht="22.8" customHeight="1" x14ac:dyDescent="0.25">
      <c r="B297" s="159"/>
      <c r="C297" s="160"/>
      <c r="D297" s="161" t="s">
        <v>71</v>
      </c>
      <c r="E297" s="173" t="s">
        <v>1910</v>
      </c>
      <c r="F297" s="173" t="s">
        <v>1911</v>
      </c>
      <c r="G297" s="160"/>
      <c r="H297" s="160"/>
      <c r="I297" s="163"/>
      <c r="J297" s="174">
        <f>BK297</f>
        <v>182967</v>
      </c>
      <c r="K297" s="160"/>
      <c r="L297" s="165"/>
      <c r="M297" s="166"/>
      <c r="N297" s="167"/>
      <c r="O297" s="167"/>
      <c r="P297" s="168">
        <f>SUM(P298:P347)</f>
        <v>0</v>
      </c>
      <c r="Q297" s="167"/>
      <c r="R297" s="168">
        <f>SUM(R298:R347)</f>
        <v>0.10334000000000002</v>
      </c>
      <c r="S297" s="167"/>
      <c r="T297" s="169">
        <f>SUM(T298:T347)</f>
        <v>0</v>
      </c>
      <c r="AR297" s="170" t="s">
        <v>82</v>
      </c>
      <c r="AT297" s="171" t="s">
        <v>71</v>
      </c>
      <c r="AU297" s="171" t="s">
        <v>80</v>
      </c>
      <c r="AY297" s="170" t="s">
        <v>138</v>
      </c>
      <c r="BK297" s="172">
        <f>SUM(BK298:BK347)</f>
        <v>182967</v>
      </c>
    </row>
    <row r="298" spans="1:65" s="2" customFormat="1" ht="24.15" customHeight="1" x14ac:dyDescent="0.2">
      <c r="A298" s="36"/>
      <c r="B298" s="37"/>
      <c r="C298" s="175" t="s">
        <v>893</v>
      </c>
      <c r="D298" s="175" t="s">
        <v>141</v>
      </c>
      <c r="E298" s="176" t="s">
        <v>1912</v>
      </c>
      <c r="F298" s="177" t="s">
        <v>1913</v>
      </c>
      <c r="G298" s="178" t="s">
        <v>757</v>
      </c>
      <c r="H298" s="179">
        <v>2640</v>
      </c>
      <c r="I298" s="180">
        <v>27</v>
      </c>
      <c r="J298" s="181">
        <f>ROUND(I298*H298,2)</f>
        <v>71280</v>
      </c>
      <c r="K298" s="177" t="s">
        <v>145</v>
      </c>
      <c r="L298" s="41"/>
      <c r="M298" s="182" t="s">
        <v>19</v>
      </c>
      <c r="N298" s="183" t="s">
        <v>43</v>
      </c>
      <c r="O298" s="66"/>
      <c r="P298" s="184">
        <f>O298*H298</f>
        <v>0</v>
      </c>
      <c r="Q298" s="184">
        <v>0</v>
      </c>
      <c r="R298" s="184">
        <f>Q298*H298</f>
        <v>0</v>
      </c>
      <c r="S298" s="184">
        <v>0</v>
      </c>
      <c r="T298" s="185">
        <f>S298*H298</f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186" t="s">
        <v>313</v>
      </c>
      <c r="AT298" s="186" t="s">
        <v>141</v>
      </c>
      <c r="AU298" s="186" t="s">
        <v>82</v>
      </c>
      <c r="AY298" s="19" t="s">
        <v>138</v>
      </c>
      <c r="BE298" s="187">
        <f>IF(N298="základní",J298,0)</f>
        <v>71280</v>
      </c>
      <c r="BF298" s="187">
        <f>IF(N298="snížená",J298,0)</f>
        <v>0</v>
      </c>
      <c r="BG298" s="187">
        <f>IF(N298="zákl. přenesená",J298,0)</f>
        <v>0</v>
      </c>
      <c r="BH298" s="187">
        <f>IF(N298="sníž. přenesená",J298,0)</f>
        <v>0</v>
      </c>
      <c r="BI298" s="187">
        <f>IF(N298="nulová",J298,0)</f>
        <v>0</v>
      </c>
      <c r="BJ298" s="19" t="s">
        <v>80</v>
      </c>
      <c r="BK298" s="187">
        <f>ROUND(I298*H298,2)</f>
        <v>71280</v>
      </c>
      <c r="BL298" s="19" t="s">
        <v>313</v>
      </c>
      <c r="BM298" s="186" t="s">
        <v>1914</v>
      </c>
    </row>
    <row r="299" spans="1:65" s="2" customFormat="1" ht="19.2" x14ac:dyDescent="0.2">
      <c r="A299" s="36"/>
      <c r="B299" s="37"/>
      <c r="C299" s="38"/>
      <c r="D299" s="188" t="s">
        <v>148</v>
      </c>
      <c r="E299" s="38"/>
      <c r="F299" s="189" t="s">
        <v>1913</v>
      </c>
      <c r="G299" s="38"/>
      <c r="H299" s="38"/>
      <c r="I299" s="190"/>
      <c r="J299" s="38"/>
      <c r="K299" s="38"/>
      <c r="L299" s="41"/>
      <c r="M299" s="191"/>
      <c r="N299" s="192"/>
      <c r="O299" s="66"/>
      <c r="P299" s="66"/>
      <c r="Q299" s="66"/>
      <c r="R299" s="66"/>
      <c r="S299" s="66"/>
      <c r="T299" s="67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T299" s="19" t="s">
        <v>148</v>
      </c>
      <c r="AU299" s="19" t="s">
        <v>82</v>
      </c>
    </row>
    <row r="300" spans="1:65" s="2" customFormat="1" x14ac:dyDescent="0.2">
      <c r="A300" s="36"/>
      <c r="B300" s="37"/>
      <c r="C300" s="38"/>
      <c r="D300" s="193" t="s">
        <v>150</v>
      </c>
      <c r="E300" s="38"/>
      <c r="F300" s="194" t="s">
        <v>1915</v>
      </c>
      <c r="G300" s="38"/>
      <c r="H300" s="38"/>
      <c r="I300" s="190"/>
      <c r="J300" s="38"/>
      <c r="K300" s="38"/>
      <c r="L300" s="41"/>
      <c r="M300" s="191"/>
      <c r="N300" s="192"/>
      <c r="O300" s="66"/>
      <c r="P300" s="66"/>
      <c r="Q300" s="66"/>
      <c r="R300" s="66"/>
      <c r="S300" s="66"/>
      <c r="T300" s="67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T300" s="19" t="s">
        <v>150</v>
      </c>
      <c r="AU300" s="19" t="s">
        <v>82</v>
      </c>
    </row>
    <row r="301" spans="1:65" s="2" customFormat="1" ht="24.15" customHeight="1" x14ac:dyDescent="0.2">
      <c r="A301" s="36"/>
      <c r="B301" s="37"/>
      <c r="C301" s="227" t="s">
        <v>896</v>
      </c>
      <c r="D301" s="227" t="s">
        <v>302</v>
      </c>
      <c r="E301" s="228" t="s">
        <v>1916</v>
      </c>
      <c r="F301" s="229" t="s">
        <v>1917</v>
      </c>
      <c r="G301" s="230" t="s">
        <v>757</v>
      </c>
      <c r="H301" s="231">
        <v>3168</v>
      </c>
      <c r="I301" s="232">
        <v>9</v>
      </c>
      <c r="J301" s="233">
        <f>ROUND(I301*H301,2)</f>
        <v>28512</v>
      </c>
      <c r="K301" s="229" t="s">
        <v>145</v>
      </c>
      <c r="L301" s="234"/>
      <c r="M301" s="235" t="s">
        <v>19</v>
      </c>
      <c r="N301" s="236" t="s">
        <v>43</v>
      </c>
      <c r="O301" s="66"/>
      <c r="P301" s="184">
        <f>O301*H301</f>
        <v>0</v>
      </c>
      <c r="Q301" s="184">
        <v>3.0000000000000001E-5</v>
      </c>
      <c r="R301" s="184">
        <f>Q301*H301</f>
        <v>9.5039999999999999E-2</v>
      </c>
      <c r="S301" s="184">
        <v>0</v>
      </c>
      <c r="T301" s="185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186" t="s">
        <v>428</v>
      </c>
      <c r="AT301" s="186" t="s">
        <v>302</v>
      </c>
      <c r="AU301" s="186" t="s">
        <v>82</v>
      </c>
      <c r="AY301" s="19" t="s">
        <v>138</v>
      </c>
      <c r="BE301" s="187">
        <f>IF(N301="základní",J301,0)</f>
        <v>28512</v>
      </c>
      <c r="BF301" s="187">
        <f>IF(N301="snížená",J301,0)</f>
        <v>0</v>
      </c>
      <c r="BG301" s="187">
        <f>IF(N301="zákl. přenesená",J301,0)</f>
        <v>0</v>
      </c>
      <c r="BH301" s="187">
        <f>IF(N301="sníž. přenesená",J301,0)</f>
        <v>0</v>
      </c>
      <c r="BI301" s="187">
        <f>IF(N301="nulová",J301,0)</f>
        <v>0</v>
      </c>
      <c r="BJ301" s="19" t="s">
        <v>80</v>
      </c>
      <c r="BK301" s="187">
        <f>ROUND(I301*H301,2)</f>
        <v>28512</v>
      </c>
      <c r="BL301" s="19" t="s">
        <v>313</v>
      </c>
      <c r="BM301" s="186" t="s">
        <v>1918</v>
      </c>
    </row>
    <row r="302" spans="1:65" s="2" customFormat="1" x14ac:dyDescent="0.2">
      <c r="A302" s="36"/>
      <c r="B302" s="37"/>
      <c r="C302" s="38"/>
      <c r="D302" s="188" t="s">
        <v>148</v>
      </c>
      <c r="E302" s="38"/>
      <c r="F302" s="189" t="s">
        <v>1917</v>
      </c>
      <c r="G302" s="38"/>
      <c r="H302" s="38"/>
      <c r="I302" s="190"/>
      <c r="J302" s="38"/>
      <c r="K302" s="38"/>
      <c r="L302" s="41"/>
      <c r="M302" s="191"/>
      <c r="N302" s="192"/>
      <c r="O302" s="66"/>
      <c r="P302" s="66"/>
      <c r="Q302" s="66"/>
      <c r="R302" s="66"/>
      <c r="S302" s="66"/>
      <c r="T302" s="67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T302" s="19" t="s">
        <v>148</v>
      </c>
      <c r="AU302" s="19" t="s">
        <v>82</v>
      </c>
    </row>
    <row r="303" spans="1:65" s="14" customFormat="1" x14ac:dyDescent="0.2">
      <c r="B303" s="205"/>
      <c r="C303" s="206"/>
      <c r="D303" s="188" t="s">
        <v>158</v>
      </c>
      <c r="E303" s="207" t="s">
        <v>19</v>
      </c>
      <c r="F303" s="208" t="s">
        <v>1919</v>
      </c>
      <c r="G303" s="206"/>
      <c r="H303" s="209">
        <v>3168</v>
      </c>
      <c r="I303" s="210"/>
      <c r="J303" s="206"/>
      <c r="K303" s="206"/>
      <c r="L303" s="211"/>
      <c r="M303" s="212"/>
      <c r="N303" s="213"/>
      <c r="O303" s="213"/>
      <c r="P303" s="213"/>
      <c r="Q303" s="213"/>
      <c r="R303" s="213"/>
      <c r="S303" s="213"/>
      <c r="T303" s="214"/>
      <c r="AT303" s="215" t="s">
        <v>158</v>
      </c>
      <c r="AU303" s="215" t="s">
        <v>82</v>
      </c>
      <c r="AV303" s="14" t="s">
        <v>82</v>
      </c>
      <c r="AW303" s="14" t="s">
        <v>33</v>
      </c>
      <c r="AX303" s="14" t="s">
        <v>80</v>
      </c>
      <c r="AY303" s="215" t="s">
        <v>138</v>
      </c>
    </row>
    <row r="304" spans="1:65" s="2" customFormat="1" ht="24.15" customHeight="1" x14ac:dyDescent="0.2">
      <c r="A304" s="36"/>
      <c r="B304" s="37"/>
      <c r="C304" s="175" t="s">
        <v>835</v>
      </c>
      <c r="D304" s="175" t="s">
        <v>141</v>
      </c>
      <c r="E304" s="176" t="s">
        <v>1920</v>
      </c>
      <c r="F304" s="177" t="s">
        <v>1921</v>
      </c>
      <c r="G304" s="178" t="s">
        <v>757</v>
      </c>
      <c r="H304" s="179">
        <v>50</v>
      </c>
      <c r="I304" s="180">
        <v>25</v>
      </c>
      <c r="J304" s="181">
        <f>ROUND(I304*H304,2)</f>
        <v>1250</v>
      </c>
      <c r="K304" s="177" t="s">
        <v>145</v>
      </c>
      <c r="L304" s="41"/>
      <c r="M304" s="182" t="s">
        <v>19</v>
      </c>
      <c r="N304" s="183" t="s">
        <v>43</v>
      </c>
      <c r="O304" s="66"/>
      <c r="P304" s="184">
        <f>O304*H304</f>
        <v>0</v>
      </c>
      <c r="Q304" s="184">
        <v>0</v>
      </c>
      <c r="R304" s="184">
        <f>Q304*H304</f>
        <v>0</v>
      </c>
      <c r="S304" s="184">
        <v>0</v>
      </c>
      <c r="T304" s="185">
        <f>S304*H304</f>
        <v>0</v>
      </c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R304" s="186" t="s">
        <v>313</v>
      </c>
      <c r="AT304" s="186" t="s">
        <v>141</v>
      </c>
      <c r="AU304" s="186" t="s">
        <v>82</v>
      </c>
      <c r="AY304" s="19" t="s">
        <v>138</v>
      </c>
      <c r="BE304" s="187">
        <f>IF(N304="základní",J304,0)</f>
        <v>1250</v>
      </c>
      <c r="BF304" s="187">
        <f>IF(N304="snížená",J304,0)</f>
        <v>0</v>
      </c>
      <c r="BG304" s="187">
        <f>IF(N304="zákl. přenesená",J304,0)</f>
        <v>0</v>
      </c>
      <c r="BH304" s="187">
        <f>IF(N304="sníž. přenesená",J304,0)</f>
        <v>0</v>
      </c>
      <c r="BI304" s="187">
        <f>IF(N304="nulová",J304,0)</f>
        <v>0</v>
      </c>
      <c r="BJ304" s="19" t="s">
        <v>80</v>
      </c>
      <c r="BK304" s="187">
        <f>ROUND(I304*H304,2)</f>
        <v>1250</v>
      </c>
      <c r="BL304" s="19" t="s">
        <v>313</v>
      </c>
      <c r="BM304" s="186" t="s">
        <v>1922</v>
      </c>
    </row>
    <row r="305" spans="1:65" s="2" customFormat="1" ht="19.2" x14ac:dyDescent="0.2">
      <c r="A305" s="36"/>
      <c r="B305" s="37"/>
      <c r="C305" s="38"/>
      <c r="D305" s="188" t="s">
        <v>148</v>
      </c>
      <c r="E305" s="38"/>
      <c r="F305" s="189" t="s">
        <v>1921</v>
      </c>
      <c r="G305" s="38"/>
      <c r="H305" s="38"/>
      <c r="I305" s="190"/>
      <c r="J305" s="38"/>
      <c r="K305" s="38"/>
      <c r="L305" s="41"/>
      <c r="M305" s="191"/>
      <c r="N305" s="192"/>
      <c r="O305" s="66"/>
      <c r="P305" s="66"/>
      <c r="Q305" s="66"/>
      <c r="R305" s="66"/>
      <c r="S305" s="66"/>
      <c r="T305" s="67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T305" s="19" t="s">
        <v>148</v>
      </c>
      <c r="AU305" s="19" t="s">
        <v>82</v>
      </c>
    </row>
    <row r="306" spans="1:65" s="2" customFormat="1" x14ac:dyDescent="0.2">
      <c r="A306" s="36"/>
      <c r="B306" s="37"/>
      <c r="C306" s="38"/>
      <c r="D306" s="193" t="s">
        <v>150</v>
      </c>
      <c r="E306" s="38"/>
      <c r="F306" s="194" t="s">
        <v>1923</v>
      </c>
      <c r="G306" s="38"/>
      <c r="H306" s="38"/>
      <c r="I306" s="190"/>
      <c r="J306" s="38"/>
      <c r="K306" s="38"/>
      <c r="L306" s="41"/>
      <c r="M306" s="191"/>
      <c r="N306" s="192"/>
      <c r="O306" s="66"/>
      <c r="P306" s="66"/>
      <c r="Q306" s="66"/>
      <c r="R306" s="66"/>
      <c r="S306" s="66"/>
      <c r="T306" s="67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T306" s="19" t="s">
        <v>150</v>
      </c>
      <c r="AU306" s="19" t="s">
        <v>82</v>
      </c>
    </row>
    <row r="307" spans="1:65" s="2" customFormat="1" ht="24.15" customHeight="1" x14ac:dyDescent="0.2">
      <c r="A307" s="36"/>
      <c r="B307" s="37"/>
      <c r="C307" s="227" t="s">
        <v>845</v>
      </c>
      <c r="D307" s="227" t="s">
        <v>302</v>
      </c>
      <c r="E307" s="228" t="s">
        <v>1924</v>
      </c>
      <c r="F307" s="229" t="s">
        <v>1925</v>
      </c>
      <c r="G307" s="230" t="s">
        <v>757</v>
      </c>
      <c r="H307" s="231">
        <v>60</v>
      </c>
      <c r="I307" s="232">
        <v>14</v>
      </c>
      <c r="J307" s="233">
        <f>ROUND(I307*H307,2)</f>
        <v>840</v>
      </c>
      <c r="K307" s="229" t="s">
        <v>145</v>
      </c>
      <c r="L307" s="234"/>
      <c r="M307" s="235" t="s">
        <v>19</v>
      </c>
      <c r="N307" s="236" t="s">
        <v>43</v>
      </c>
      <c r="O307" s="66"/>
      <c r="P307" s="184">
        <f>O307*H307</f>
        <v>0</v>
      </c>
      <c r="Q307" s="184">
        <v>1.0000000000000001E-5</v>
      </c>
      <c r="R307" s="184">
        <f>Q307*H307</f>
        <v>6.0000000000000006E-4</v>
      </c>
      <c r="S307" s="184">
        <v>0</v>
      </c>
      <c r="T307" s="185">
        <f>S307*H307</f>
        <v>0</v>
      </c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R307" s="186" t="s">
        <v>428</v>
      </c>
      <c r="AT307" s="186" t="s">
        <v>302</v>
      </c>
      <c r="AU307" s="186" t="s">
        <v>82</v>
      </c>
      <c r="AY307" s="19" t="s">
        <v>138</v>
      </c>
      <c r="BE307" s="187">
        <f>IF(N307="základní",J307,0)</f>
        <v>840</v>
      </c>
      <c r="BF307" s="187">
        <f>IF(N307="snížená",J307,0)</f>
        <v>0</v>
      </c>
      <c r="BG307" s="187">
        <f>IF(N307="zákl. přenesená",J307,0)</f>
        <v>0</v>
      </c>
      <c r="BH307" s="187">
        <f>IF(N307="sníž. přenesená",J307,0)</f>
        <v>0</v>
      </c>
      <c r="BI307" s="187">
        <f>IF(N307="nulová",J307,0)</f>
        <v>0</v>
      </c>
      <c r="BJ307" s="19" t="s">
        <v>80</v>
      </c>
      <c r="BK307" s="187">
        <f>ROUND(I307*H307,2)</f>
        <v>840</v>
      </c>
      <c r="BL307" s="19" t="s">
        <v>313</v>
      </c>
      <c r="BM307" s="186" t="s">
        <v>1926</v>
      </c>
    </row>
    <row r="308" spans="1:65" s="2" customFormat="1" ht="19.2" x14ac:dyDescent="0.2">
      <c r="A308" s="36"/>
      <c r="B308" s="37"/>
      <c r="C308" s="38"/>
      <c r="D308" s="188" t="s">
        <v>148</v>
      </c>
      <c r="E308" s="38"/>
      <c r="F308" s="189" t="s">
        <v>1925</v>
      </c>
      <c r="G308" s="38"/>
      <c r="H308" s="38"/>
      <c r="I308" s="190"/>
      <c r="J308" s="38"/>
      <c r="K308" s="38"/>
      <c r="L308" s="41"/>
      <c r="M308" s="191"/>
      <c r="N308" s="192"/>
      <c r="O308" s="66"/>
      <c r="P308" s="66"/>
      <c r="Q308" s="66"/>
      <c r="R308" s="66"/>
      <c r="S308" s="66"/>
      <c r="T308" s="67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T308" s="19" t="s">
        <v>148</v>
      </c>
      <c r="AU308" s="19" t="s">
        <v>82</v>
      </c>
    </row>
    <row r="309" spans="1:65" s="14" customFormat="1" x14ac:dyDescent="0.2">
      <c r="B309" s="205"/>
      <c r="C309" s="206"/>
      <c r="D309" s="188" t="s">
        <v>158</v>
      </c>
      <c r="E309" s="207" t="s">
        <v>19</v>
      </c>
      <c r="F309" s="208" t="s">
        <v>1927</v>
      </c>
      <c r="G309" s="206"/>
      <c r="H309" s="209">
        <v>60</v>
      </c>
      <c r="I309" s="210"/>
      <c r="J309" s="206"/>
      <c r="K309" s="206"/>
      <c r="L309" s="211"/>
      <c r="M309" s="212"/>
      <c r="N309" s="213"/>
      <c r="O309" s="213"/>
      <c r="P309" s="213"/>
      <c r="Q309" s="213"/>
      <c r="R309" s="213"/>
      <c r="S309" s="213"/>
      <c r="T309" s="214"/>
      <c r="AT309" s="215" t="s">
        <v>158</v>
      </c>
      <c r="AU309" s="215" t="s">
        <v>82</v>
      </c>
      <c r="AV309" s="14" t="s">
        <v>82</v>
      </c>
      <c r="AW309" s="14" t="s">
        <v>33</v>
      </c>
      <c r="AX309" s="14" t="s">
        <v>80</v>
      </c>
      <c r="AY309" s="215" t="s">
        <v>138</v>
      </c>
    </row>
    <row r="310" spans="1:65" s="2" customFormat="1" ht="33" customHeight="1" x14ac:dyDescent="0.2">
      <c r="A310" s="36"/>
      <c r="B310" s="37"/>
      <c r="C310" s="175" t="s">
        <v>811</v>
      </c>
      <c r="D310" s="175" t="s">
        <v>141</v>
      </c>
      <c r="E310" s="176" t="s">
        <v>1928</v>
      </c>
      <c r="F310" s="177" t="s">
        <v>1929</v>
      </c>
      <c r="G310" s="178" t="s">
        <v>144</v>
      </c>
      <c r="H310" s="179">
        <v>4</v>
      </c>
      <c r="I310" s="180">
        <v>3600</v>
      </c>
      <c r="J310" s="181">
        <f>ROUND(I310*H310,2)</f>
        <v>14400</v>
      </c>
      <c r="K310" s="177" t="s">
        <v>145</v>
      </c>
      <c r="L310" s="41"/>
      <c r="M310" s="182" t="s">
        <v>19</v>
      </c>
      <c r="N310" s="183" t="s">
        <v>43</v>
      </c>
      <c r="O310" s="66"/>
      <c r="P310" s="184">
        <f>O310*H310</f>
        <v>0</v>
      </c>
      <c r="Q310" s="184">
        <v>0</v>
      </c>
      <c r="R310" s="184">
        <f>Q310*H310</f>
        <v>0</v>
      </c>
      <c r="S310" s="184">
        <v>0</v>
      </c>
      <c r="T310" s="185">
        <f>S310*H310</f>
        <v>0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186" t="s">
        <v>313</v>
      </c>
      <c r="AT310" s="186" t="s">
        <v>141</v>
      </c>
      <c r="AU310" s="186" t="s">
        <v>82</v>
      </c>
      <c r="AY310" s="19" t="s">
        <v>138</v>
      </c>
      <c r="BE310" s="187">
        <f>IF(N310="základní",J310,0)</f>
        <v>14400</v>
      </c>
      <c r="BF310" s="187">
        <f>IF(N310="snížená",J310,0)</f>
        <v>0</v>
      </c>
      <c r="BG310" s="187">
        <f>IF(N310="zákl. přenesená",J310,0)</f>
        <v>0</v>
      </c>
      <c r="BH310" s="187">
        <f>IF(N310="sníž. přenesená",J310,0)</f>
        <v>0</v>
      </c>
      <c r="BI310" s="187">
        <f>IF(N310="nulová",J310,0)</f>
        <v>0</v>
      </c>
      <c r="BJ310" s="19" t="s">
        <v>80</v>
      </c>
      <c r="BK310" s="187">
        <f>ROUND(I310*H310,2)</f>
        <v>14400</v>
      </c>
      <c r="BL310" s="19" t="s">
        <v>313</v>
      </c>
      <c r="BM310" s="186" t="s">
        <v>1930</v>
      </c>
    </row>
    <row r="311" spans="1:65" s="2" customFormat="1" ht="19.2" x14ac:dyDescent="0.2">
      <c r="A311" s="36"/>
      <c r="B311" s="37"/>
      <c r="C311" s="38"/>
      <c r="D311" s="188" t="s">
        <v>148</v>
      </c>
      <c r="E311" s="38"/>
      <c r="F311" s="189" t="s">
        <v>1929</v>
      </c>
      <c r="G311" s="38"/>
      <c r="H311" s="38"/>
      <c r="I311" s="190"/>
      <c r="J311" s="38"/>
      <c r="K311" s="38"/>
      <c r="L311" s="41"/>
      <c r="M311" s="191"/>
      <c r="N311" s="192"/>
      <c r="O311" s="66"/>
      <c r="P311" s="66"/>
      <c r="Q311" s="66"/>
      <c r="R311" s="66"/>
      <c r="S311" s="66"/>
      <c r="T311" s="67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T311" s="19" t="s">
        <v>148</v>
      </c>
      <c r="AU311" s="19" t="s">
        <v>82</v>
      </c>
    </row>
    <row r="312" spans="1:65" s="2" customFormat="1" x14ac:dyDescent="0.2">
      <c r="A312" s="36"/>
      <c r="B312" s="37"/>
      <c r="C312" s="38"/>
      <c r="D312" s="193" t="s">
        <v>150</v>
      </c>
      <c r="E312" s="38"/>
      <c r="F312" s="194" t="s">
        <v>1931</v>
      </c>
      <c r="G312" s="38"/>
      <c r="H312" s="38"/>
      <c r="I312" s="190"/>
      <c r="J312" s="38"/>
      <c r="K312" s="38"/>
      <c r="L312" s="41"/>
      <c r="M312" s="191"/>
      <c r="N312" s="192"/>
      <c r="O312" s="66"/>
      <c r="P312" s="66"/>
      <c r="Q312" s="66"/>
      <c r="R312" s="66"/>
      <c r="S312" s="66"/>
      <c r="T312" s="67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T312" s="19" t="s">
        <v>150</v>
      </c>
      <c r="AU312" s="19" t="s">
        <v>82</v>
      </c>
    </row>
    <row r="313" spans="1:65" s="2" customFormat="1" ht="24.15" customHeight="1" x14ac:dyDescent="0.2">
      <c r="A313" s="36"/>
      <c r="B313" s="37"/>
      <c r="C313" s="175" t="s">
        <v>914</v>
      </c>
      <c r="D313" s="175" t="s">
        <v>141</v>
      </c>
      <c r="E313" s="176" t="s">
        <v>1932</v>
      </c>
      <c r="F313" s="177" t="s">
        <v>1933</v>
      </c>
      <c r="G313" s="178" t="s">
        <v>144</v>
      </c>
      <c r="H313" s="179">
        <v>25</v>
      </c>
      <c r="I313" s="180">
        <v>160</v>
      </c>
      <c r="J313" s="181">
        <f>ROUND(I313*H313,2)</f>
        <v>4000</v>
      </c>
      <c r="K313" s="177" t="s">
        <v>145</v>
      </c>
      <c r="L313" s="41"/>
      <c r="M313" s="182" t="s">
        <v>19</v>
      </c>
      <c r="N313" s="183" t="s">
        <v>43</v>
      </c>
      <c r="O313" s="66"/>
      <c r="P313" s="184">
        <f>O313*H313</f>
        <v>0</v>
      </c>
      <c r="Q313" s="184">
        <v>0</v>
      </c>
      <c r="R313" s="184">
        <f>Q313*H313</f>
        <v>0</v>
      </c>
      <c r="S313" s="184">
        <v>0</v>
      </c>
      <c r="T313" s="185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186" t="s">
        <v>313</v>
      </c>
      <c r="AT313" s="186" t="s">
        <v>141</v>
      </c>
      <c r="AU313" s="186" t="s">
        <v>82</v>
      </c>
      <c r="AY313" s="19" t="s">
        <v>138</v>
      </c>
      <c r="BE313" s="187">
        <f>IF(N313="základní",J313,0)</f>
        <v>4000</v>
      </c>
      <c r="BF313" s="187">
        <f>IF(N313="snížená",J313,0)</f>
        <v>0</v>
      </c>
      <c r="BG313" s="187">
        <f>IF(N313="zákl. přenesená",J313,0)</f>
        <v>0</v>
      </c>
      <c r="BH313" s="187">
        <f>IF(N313="sníž. přenesená",J313,0)</f>
        <v>0</v>
      </c>
      <c r="BI313" s="187">
        <f>IF(N313="nulová",J313,0)</f>
        <v>0</v>
      </c>
      <c r="BJ313" s="19" t="s">
        <v>80</v>
      </c>
      <c r="BK313" s="187">
        <f>ROUND(I313*H313,2)</f>
        <v>4000</v>
      </c>
      <c r="BL313" s="19" t="s">
        <v>313</v>
      </c>
      <c r="BM313" s="186" t="s">
        <v>1934</v>
      </c>
    </row>
    <row r="314" spans="1:65" s="2" customFormat="1" ht="19.2" x14ac:dyDescent="0.2">
      <c r="A314" s="36"/>
      <c r="B314" s="37"/>
      <c r="C314" s="38"/>
      <c r="D314" s="188" t="s">
        <v>148</v>
      </c>
      <c r="E314" s="38"/>
      <c r="F314" s="189" t="s">
        <v>1933</v>
      </c>
      <c r="G314" s="38"/>
      <c r="H314" s="38"/>
      <c r="I314" s="190"/>
      <c r="J314" s="38"/>
      <c r="K314" s="38"/>
      <c r="L314" s="41"/>
      <c r="M314" s="191"/>
      <c r="N314" s="192"/>
      <c r="O314" s="66"/>
      <c r="P314" s="66"/>
      <c r="Q314" s="66"/>
      <c r="R314" s="66"/>
      <c r="S314" s="66"/>
      <c r="T314" s="67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T314" s="19" t="s">
        <v>148</v>
      </c>
      <c r="AU314" s="19" t="s">
        <v>82</v>
      </c>
    </row>
    <row r="315" spans="1:65" s="2" customFormat="1" x14ac:dyDescent="0.2">
      <c r="A315" s="36"/>
      <c r="B315" s="37"/>
      <c r="C315" s="38"/>
      <c r="D315" s="193" t="s">
        <v>150</v>
      </c>
      <c r="E315" s="38"/>
      <c r="F315" s="194" t="s">
        <v>1935</v>
      </c>
      <c r="G315" s="38"/>
      <c r="H315" s="38"/>
      <c r="I315" s="190"/>
      <c r="J315" s="38"/>
      <c r="K315" s="38"/>
      <c r="L315" s="41"/>
      <c r="M315" s="191"/>
      <c r="N315" s="192"/>
      <c r="O315" s="66"/>
      <c r="P315" s="66"/>
      <c r="Q315" s="66"/>
      <c r="R315" s="66"/>
      <c r="S315" s="66"/>
      <c r="T315" s="67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T315" s="19" t="s">
        <v>150</v>
      </c>
      <c r="AU315" s="19" t="s">
        <v>82</v>
      </c>
    </row>
    <row r="316" spans="1:65" s="2" customFormat="1" ht="24.15" customHeight="1" x14ac:dyDescent="0.2">
      <c r="A316" s="36"/>
      <c r="B316" s="37"/>
      <c r="C316" s="227" t="s">
        <v>920</v>
      </c>
      <c r="D316" s="227" t="s">
        <v>302</v>
      </c>
      <c r="E316" s="228" t="s">
        <v>1936</v>
      </c>
      <c r="F316" s="229" t="s">
        <v>1937</v>
      </c>
      <c r="G316" s="230" t="s">
        <v>144</v>
      </c>
      <c r="H316" s="231">
        <v>25</v>
      </c>
      <c r="I316" s="232">
        <v>45</v>
      </c>
      <c r="J316" s="233">
        <f>ROUND(I316*H316,2)</f>
        <v>1125</v>
      </c>
      <c r="K316" s="229" t="s">
        <v>145</v>
      </c>
      <c r="L316" s="234"/>
      <c r="M316" s="235" t="s">
        <v>19</v>
      </c>
      <c r="N316" s="236" t="s">
        <v>43</v>
      </c>
      <c r="O316" s="66"/>
      <c r="P316" s="184">
        <f>O316*H316</f>
        <v>0</v>
      </c>
      <c r="Q316" s="184">
        <v>1E-4</v>
      </c>
      <c r="R316" s="184">
        <f>Q316*H316</f>
        <v>2.5000000000000001E-3</v>
      </c>
      <c r="S316" s="184">
        <v>0</v>
      </c>
      <c r="T316" s="185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186" t="s">
        <v>428</v>
      </c>
      <c r="AT316" s="186" t="s">
        <v>302</v>
      </c>
      <c r="AU316" s="186" t="s">
        <v>82</v>
      </c>
      <c r="AY316" s="19" t="s">
        <v>138</v>
      </c>
      <c r="BE316" s="187">
        <f>IF(N316="základní",J316,0)</f>
        <v>1125</v>
      </c>
      <c r="BF316" s="187">
        <f>IF(N316="snížená",J316,0)</f>
        <v>0</v>
      </c>
      <c r="BG316" s="187">
        <f>IF(N316="zákl. přenesená",J316,0)</f>
        <v>0</v>
      </c>
      <c r="BH316" s="187">
        <f>IF(N316="sníž. přenesená",J316,0)</f>
        <v>0</v>
      </c>
      <c r="BI316" s="187">
        <f>IF(N316="nulová",J316,0)</f>
        <v>0</v>
      </c>
      <c r="BJ316" s="19" t="s">
        <v>80</v>
      </c>
      <c r="BK316" s="187">
        <f>ROUND(I316*H316,2)</f>
        <v>1125</v>
      </c>
      <c r="BL316" s="19" t="s">
        <v>313</v>
      </c>
      <c r="BM316" s="186" t="s">
        <v>1938</v>
      </c>
    </row>
    <row r="317" spans="1:65" s="2" customFormat="1" ht="19.2" x14ac:dyDescent="0.2">
      <c r="A317" s="36"/>
      <c r="B317" s="37"/>
      <c r="C317" s="38"/>
      <c r="D317" s="188" t="s">
        <v>148</v>
      </c>
      <c r="E317" s="38"/>
      <c r="F317" s="189" t="s">
        <v>1937</v>
      </c>
      <c r="G317" s="38"/>
      <c r="H317" s="38"/>
      <c r="I317" s="190"/>
      <c r="J317" s="38"/>
      <c r="K317" s="38"/>
      <c r="L317" s="41"/>
      <c r="M317" s="191"/>
      <c r="N317" s="192"/>
      <c r="O317" s="66"/>
      <c r="P317" s="66"/>
      <c r="Q317" s="66"/>
      <c r="R317" s="66"/>
      <c r="S317" s="66"/>
      <c r="T317" s="67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T317" s="19" t="s">
        <v>148</v>
      </c>
      <c r="AU317" s="19" t="s">
        <v>82</v>
      </c>
    </row>
    <row r="318" spans="1:65" s="2" customFormat="1" ht="24.15" customHeight="1" x14ac:dyDescent="0.2">
      <c r="A318" s="36"/>
      <c r="B318" s="37"/>
      <c r="C318" s="227" t="s">
        <v>951</v>
      </c>
      <c r="D318" s="227" t="s">
        <v>302</v>
      </c>
      <c r="E318" s="228" t="s">
        <v>1939</v>
      </c>
      <c r="F318" s="229" t="s">
        <v>1940</v>
      </c>
      <c r="G318" s="230" t="s">
        <v>144</v>
      </c>
      <c r="H318" s="231">
        <v>25</v>
      </c>
      <c r="I318" s="232">
        <v>68</v>
      </c>
      <c r="J318" s="233">
        <f>ROUND(I318*H318,2)</f>
        <v>1700</v>
      </c>
      <c r="K318" s="229" t="s">
        <v>145</v>
      </c>
      <c r="L318" s="234"/>
      <c r="M318" s="235" t="s">
        <v>19</v>
      </c>
      <c r="N318" s="236" t="s">
        <v>43</v>
      </c>
      <c r="O318" s="66"/>
      <c r="P318" s="184">
        <f>O318*H318</f>
        <v>0</v>
      </c>
      <c r="Q318" s="184">
        <v>1E-4</v>
      </c>
      <c r="R318" s="184">
        <f>Q318*H318</f>
        <v>2.5000000000000001E-3</v>
      </c>
      <c r="S318" s="184">
        <v>0</v>
      </c>
      <c r="T318" s="185">
        <f>S318*H318</f>
        <v>0</v>
      </c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R318" s="186" t="s">
        <v>428</v>
      </c>
      <c r="AT318" s="186" t="s">
        <v>302</v>
      </c>
      <c r="AU318" s="186" t="s">
        <v>82</v>
      </c>
      <c r="AY318" s="19" t="s">
        <v>138</v>
      </c>
      <c r="BE318" s="187">
        <f>IF(N318="základní",J318,0)</f>
        <v>1700</v>
      </c>
      <c r="BF318" s="187">
        <f>IF(N318="snížená",J318,0)</f>
        <v>0</v>
      </c>
      <c r="BG318" s="187">
        <f>IF(N318="zákl. přenesená",J318,0)</f>
        <v>0</v>
      </c>
      <c r="BH318" s="187">
        <f>IF(N318="sníž. přenesená",J318,0)</f>
        <v>0</v>
      </c>
      <c r="BI318" s="187">
        <f>IF(N318="nulová",J318,0)</f>
        <v>0</v>
      </c>
      <c r="BJ318" s="19" t="s">
        <v>80</v>
      </c>
      <c r="BK318" s="187">
        <f>ROUND(I318*H318,2)</f>
        <v>1700</v>
      </c>
      <c r="BL318" s="19" t="s">
        <v>313</v>
      </c>
      <c r="BM318" s="186" t="s">
        <v>1941</v>
      </c>
    </row>
    <row r="319" spans="1:65" s="2" customFormat="1" ht="19.2" x14ac:dyDescent="0.2">
      <c r="A319" s="36"/>
      <c r="B319" s="37"/>
      <c r="C319" s="38"/>
      <c r="D319" s="188" t="s">
        <v>148</v>
      </c>
      <c r="E319" s="38"/>
      <c r="F319" s="189" t="s">
        <v>1940</v>
      </c>
      <c r="G319" s="38"/>
      <c r="H319" s="38"/>
      <c r="I319" s="190"/>
      <c r="J319" s="38"/>
      <c r="K319" s="38"/>
      <c r="L319" s="41"/>
      <c r="M319" s="191"/>
      <c r="N319" s="192"/>
      <c r="O319" s="66"/>
      <c r="P319" s="66"/>
      <c r="Q319" s="66"/>
      <c r="R319" s="66"/>
      <c r="S319" s="66"/>
      <c r="T319" s="67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T319" s="19" t="s">
        <v>148</v>
      </c>
      <c r="AU319" s="19" t="s">
        <v>82</v>
      </c>
    </row>
    <row r="320" spans="1:65" s="2" customFormat="1" ht="21.75" customHeight="1" x14ac:dyDescent="0.2">
      <c r="A320" s="36"/>
      <c r="B320" s="37"/>
      <c r="C320" s="227" t="s">
        <v>956</v>
      </c>
      <c r="D320" s="227" t="s">
        <v>302</v>
      </c>
      <c r="E320" s="228" t="s">
        <v>1942</v>
      </c>
      <c r="F320" s="229" t="s">
        <v>1943</v>
      </c>
      <c r="G320" s="230" t="s">
        <v>144</v>
      </c>
      <c r="H320" s="231">
        <v>25</v>
      </c>
      <c r="I320" s="232">
        <v>40</v>
      </c>
      <c r="J320" s="233">
        <f>ROUND(I320*H320,2)</f>
        <v>1000</v>
      </c>
      <c r="K320" s="229" t="s">
        <v>145</v>
      </c>
      <c r="L320" s="234"/>
      <c r="M320" s="235" t="s">
        <v>19</v>
      </c>
      <c r="N320" s="236" t="s">
        <v>43</v>
      </c>
      <c r="O320" s="66"/>
      <c r="P320" s="184">
        <f>O320*H320</f>
        <v>0</v>
      </c>
      <c r="Q320" s="184">
        <v>1E-4</v>
      </c>
      <c r="R320" s="184">
        <f>Q320*H320</f>
        <v>2.5000000000000001E-3</v>
      </c>
      <c r="S320" s="184">
        <v>0</v>
      </c>
      <c r="T320" s="185">
        <f>S320*H320</f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186" t="s">
        <v>428</v>
      </c>
      <c r="AT320" s="186" t="s">
        <v>302</v>
      </c>
      <c r="AU320" s="186" t="s">
        <v>82</v>
      </c>
      <c r="AY320" s="19" t="s">
        <v>138</v>
      </c>
      <c r="BE320" s="187">
        <f>IF(N320="základní",J320,0)</f>
        <v>1000</v>
      </c>
      <c r="BF320" s="187">
        <f>IF(N320="snížená",J320,0)</f>
        <v>0</v>
      </c>
      <c r="BG320" s="187">
        <f>IF(N320="zákl. přenesená",J320,0)</f>
        <v>0</v>
      </c>
      <c r="BH320" s="187">
        <f>IF(N320="sníž. přenesená",J320,0)</f>
        <v>0</v>
      </c>
      <c r="BI320" s="187">
        <f>IF(N320="nulová",J320,0)</f>
        <v>0</v>
      </c>
      <c r="BJ320" s="19" t="s">
        <v>80</v>
      </c>
      <c r="BK320" s="187">
        <f>ROUND(I320*H320,2)</f>
        <v>1000</v>
      </c>
      <c r="BL320" s="19" t="s">
        <v>313</v>
      </c>
      <c r="BM320" s="186" t="s">
        <v>1944</v>
      </c>
    </row>
    <row r="321" spans="1:65" s="2" customFormat="1" x14ac:dyDescent="0.2">
      <c r="A321" s="36"/>
      <c r="B321" s="37"/>
      <c r="C321" s="38"/>
      <c r="D321" s="188" t="s">
        <v>148</v>
      </c>
      <c r="E321" s="38"/>
      <c r="F321" s="189" t="s">
        <v>1943</v>
      </c>
      <c r="G321" s="38"/>
      <c r="H321" s="38"/>
      <c r="I321" s="190"/>
      <c r="J321" s="38"/>
      <c r="K321" s="38"/>
      <c r="L321" s="41"/>
      <c r="M321" s="191"/>
      <c r="N321" s="192"/>
      <c r="O321" s="66"/>
      <c r="P321" s="66"/>
      <c r="Q321" s="66"/>
      <c r="R321" s="66"/>
      <c r="S321" s="66"/>
      <c r="T321" s="67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T321" s="19" t="s">
        <v>148</v>
      </c>
      <c r="AU321" s="19" t="s">
        <v>82</v>
      </c>
    </row>
    <row r="322" spans="1:65" s="2" customFormat="1" ht="24.15" customHeight="1" x14ac:dyDescent="0.2">
      <c r="A322" s="36"/>
      <c r="B322" s="37"/>
      <c r="C322" s="175" t="s">
        <v>907</v>
      </c>
      <c r="D322" s="175" t="s">
        <v>141</v>
      </c>
      <c r="E322" s="176" t="s">
        <v>1945</v>
      </c>
      <c r="F322" s="177" t="s">
        <v>1946</v>
      </c>
      <c r="G322" s="178" t="s">
        <v>144</v>
      </c>
      <c r="H322" s="179">
        <v>96</v>
      </c>
      <c r="I322" s="180">
        <v>330</v>
      </c>
      <c r="J322" s="181">
        <f>ROUND(I322*H322,2)</f>
        <v>31680</v>
      </c>
      <c r="K322" s="177" t="s">
        <v>145</v>
      </c>
      <c r="L322" s="41"/>
      <c r="M322" s="182" t="s">
        <v>19</v>
      </c>
      <c r="N322" s="183" t="s">
        <v>43</v>
      </c>
      <c r="O322" s="66"/>
      <c r="P322" s="184">
        <f>O322*H322</f>
        <v>0</v>
      </c>
      <c r="Q322" s="184">
        <v>0</v>
      </c>
      <c r="R322" s="184">
        <f>Q322*H322</f>
        <v>0</v>
      </c>
      <c r="S322" s="184">
        <v>0</v>
      </c>
      <c r="T322" s="185">
        <f>S322*H322</f>
        <v>0</v>
      </c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R322" s="186" t="s">
        <v>313</v>
      </c>
      <c r="AT322" s="186" t="s">
        <v>141</v>
      </c>
      <c r="AU322" s="186" t="s">
        <v>82</v>
      </c>
      <c r="AY322" s="19" t="s">
        <v>138</v>
      </c>
      <c r="BE322" s="187">
        <f>IF(N322="základní",J322,0)</f>
        <v>31680</v>
      </c>
      <c r="BF322" s="187">
        <f>IF(N322="snížená",J322,0)</f>
        <v>0</v>
      </c>
      <c r="BG322" s="187">
        <f>IF(N322="zákl. přenesená",J322,0)</f>
        <v>0</v>
      </c>
      <c r="BH322" s="187">
        <f>IF(N322="sníž. přenesená",J322,0)</f>
        <v>0</v>
      </c>
      <c r="BI322" s="187">
        <f>IF(N322="nulová",J322,0)</f>
        <v>0</v>
      </c>
      <c r="BJ322" s="19" t="s">
        <v>80</v>
      </c>
      <c r="BK322" s="187">
        <f>ROUND(I322*H322,2)</f>
        <v>31680</v>
      </c>
      <c r="BL322" s="19" t="s">
        <v>313</v>
      </c>
      <c r="BM322" s="186" t="s">
        <v>1947</v>
      </c>
    </row>
    <row r="323" spans="1:65" s="2" customFormat="1" ht="19.2" x14ac:dyDescent="0.2">
      <c r="A323" s="36"/>
      <c r="B323" s="37"/>
      <c r="C323" s="38"/>
      <c r="D323" s="188" t="s">
        <v>148</v>
      </c>
      <c r="E323" s="38"/>
      <c r="F323" s="189" t="s">
        <v>1946</v>
      </c>
      <c r="G323" s="38"/>
      <c r="H323" s="38"/>
      <c r="I323" s="190"/>
      <c r="J323" s="38"/>
      <c r="K323" s="38"/>
      <c r="L323" s="41"/>
      <c r="M323" s="191"/>
      <c r="N323" s="192"/>
      <c r="O323" s="66"/>
      <c r="P323" s="66"/>
      <c r="Q323" s="66"/>
      <c r="R323" s="66"/>
      <c r="S323" s="66"/>
      <c r="T323" s="67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T323" s="19" t="s">
        <v>148</v>
      </c>
      <c r="AU323" s="19" t="s">
        <v>82</v>
      </c>
    </row>
    <row r="324" spans="1:65" s="2" customFormat="1" x14ac:dyDescent="0.2">
      <c r="A324" s="36"/>
      <c r="B324" s="37"/>
      <c r="C324" s="38"/>
      <c r="D324" s="193" t="s">
        <v>150</v>
      </c>
      <c r="E324" s="38"/>
      <c r="F324" s="194" t="s">
        <v>1948</v>
      </c>
      <c r="G324" s="38"/>
      <c r="H324" s="38"/>
      <c r="I324" s="190"/>
      <c r="J324" s="38"/>
      <c r="K324" s="38"/>
      <c r="L324" s="41"/>
      <c r="M324" s="191"/>
      <c r="N324" s="192"/>
      <c r="O324" s="66"/>
      <c r="P324" s="66"/>
      <c r="Q324" s="66"/>
      <c r="R324" s="66"/>
      <c r="S324" s="66"/>
      <c r="T324" s="67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T324" s="19" t="s">
        <v>150</v>
      </c>
      <c r="AU324" s="19" t="s">
        <v>82</v>
      </c>
    </row>
    <row r="325" spans="1:65" s="2" customFormat="1" ht="24.15" customHeight="1" x14ac:dyDescent="0.2">
      <c r="A325" s="36"/>
      <c r="B325" s="37"/>
      <c r="C325" s="175" t="s">
        <v>899</v>
      </c>
      <c r="D325" s="175" t="s">
        <v>141</v>
      </c>
      <c r="E325" s="176" t="s">
        <v>1949</v>
      </c>
      <c r="F325" s="177" t="s">
        <v>1950</v>
      </c>
      <c r="G325" s="178" t="s">
        <v>144</v>
      </c>
      <c r="H325" s="179">
        <v>8</v>
      </c>
      <c r="I325" s="180">
        <v>670</v>
      </c>
      <c r="J325" s="181">
        <f>ROUND(I325*H325,2)</f>
        <v>5360</v>
      </c>
      <c r="K325" s="177" t="s">
        <v>145</v>
      </c>
      <c r="L325" s="41"/>
      <c r="M325" s="182" t="s">
        <v>19</v>
      </c>
      <c r="N325" s="183" t="s">
        <v>43</v>
      </c>
      <c r="O325" s="66"/>
      <c r="P325" s="184">
        <f>O325*H325</f>
        <v>0</v>
      </c>
      <c r="Q325" s="184">
        <v>0</v>
      </c>
      <c r="R325" s="184">
        <f>Q325*H325</f>
        <v>0</v>
      </c>
      <c r="S325" s="184">
        <v>0</v>
      </c>
      <c r="T325" s="185">
        <f>S325*H325</f>
        <v>0</v>
      </c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R325" s="186" t="s">
        <v>313</v>
      </c>
      <c r="AT325" s="186" t="s">
        <v>141</v>
      </c>
      <c r="AU325" s="186" t="s">
        <v>82</v>
      </c>
      <c r="AY325" s="19" t="s">
        <v>138</v>
      </c>
      <c r="BE325" s="187">
        <f>IF(N325="základní",J325,0)</f>
        <v>5360</v>
      </c>
      <c r="BF325" s="187">
        <f>IF(N325="snížená",J325,0)</f>
        <v>0</v>
      </c>
      <c r="BG325" s="187">
        <f>IF(N325="zákl. přenesená",J325,0)</f>
        <v>0</v>
      </c>
      <c r="BH325" s="187">
        <f>IF(N325="sníž. přenesená",J325,0)</f>
        <v>0</v>
      </c>
      <c r="BI325" s="187">
        <f>IF(N325="nulová",J325,0)</f>
        <v>0</v>
      </c>
      <c r="BJ325" s="19" t="s">
        <v>80</v>
      </c>
      <c r="BK325" s="187">
        <f>ROUND(I325*H325,2)</f>
        <v>5360</v>
      </c>
      <c r="BL325" s="19" t="s">
        <v>313</v>
      </c>
      <c r="BM325" s="186" t="s">
        <v>1951</v>
      </c>
    </row>
    <row r="326" spans="1:65" s="2" customFormat="1" ht="19.2" x14ac:dyDescent="0.2">
      <c r="A326" s="36"/>
      <c r="B326" s="37"/>
      <c r="C326" s="38"/>
      <c r="D326" s="188" t="s">
        <v>148</v>
      </c>
      <c r="E326" s="38"/>
      <c r="F326" s="189" t="s">
        <v>1950</v>
      </c>
      <c r="G326" s="38"/>
      <c r="H326" s="38"/>
      <c r="I326" s="190"/>
      <c r="J326" s="38"/>
      <c r="K326" s="38"/>
      <c r="L326" s="41"/>
      <c r="M326" s="191"/>
      <c r="N326" s="192"/>
      <c r="O326" s="66"/>
      <c r="P326" s="66"/>
      <c r="Q326" s="66"/>
      <c r="R326" s="66"/>
      <c r="S326" s="66"/>
      <c r="T326" s="67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T326" s="19" t="s">
        <v>148</v>
      </c>
      <c r="AU326" s="19" t="s">
        <v>82</v>
      </c>
    </row>
    <row r="327" spans="1:65" s="2" customFormat="1" x14ac:dyDescent="0.2">
      <c r="A327" s="36"/>
      <c r="B327" s="37"/>
      <c r="C327" s="38"/>
      <c r="D327" s="193" t="s">
        <v>150</v>
      </c>
      <c r="E327" s="38"/>
      <c r="F327" s="194" t="s">
        <v>1952</v>
      </c>
      <c r="G327" s="38"/>
      <c r="H327" s="38"/>
      <c r="I327" s="190"/>
      <c r="J327" s="38"/>
      <c r="K327" s="38"/>
      <c r="L327" s="41"/>
      <c r="M327" s="191"/>
      <c r="N327" s="192"/>
      <c r="O327" s="66"/>
      <c r="P327" s="66"/>
      <c r="Q327" s="66"/>
      <c r="R327" s="66"/>
      <c r="S327" s="66"/>
      <c r="T327" s="67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T327" s="19" t="s">
        <v>150</v>
      </c>
      <c r="AU327" s="19" t="s">
        <v>82</v>
      </c>
    </row>
    <row r="328" spans="1:65" s="2" customFormat="1" ht="24.15" customHeight="1" x14ac:dyDescent="0.2">
      <c r="A328" s="36"/>
      <c r="B328" s="37"/>
      <c r="C328" s="175" t="s">
        <v>313</v>
      </c>
      <c r="D328" s="175" t="s">
        <v>141</v>
      </c>
      <c r="E328" s="176" t="s">
        <v>1953</v>
      </c>
      <c r="F328" s="177" t="s">
        <v>1954</v>
      </c>
      <c r="G328" s="178" t="s">
        <v>144</v>
      </c>
      <c r="H328" s="179">
        <v>1</v>
      </c>
      <c r="I328" s="180">
        <v>1150</v>
      </c>
      <c r="J328" s="181">
        <f>ROUND(I328*H328,2)</f>
        <v>1150</v>
      </c>
      <c r="K328" s="177" t="s">
        <v>145</v>
      </c>
      <c r="L328" s="41"/>
      <c r="M328" s="182" t="s">
        <v>19</v>
      </c>
      <c r="N328" s="183" t="s">
        <v>43</v>
      </c>
      <c r="O328" s="66"/>
      <c r="P328" s="184">
        <f>O328*H328</f>
        <v>0</v>
      </c>
      <c r="Q328" s="184">
        <v>0</v>
      </c>
      <c r="R328" s="184">
        <f>Q328*H328</f>
        <v>0</v>
      </c>
      <c r="S328" s="184">
        <v>0</v>
      </c>
      <c r="T328" s="185">
        <f>S328*H328</f>
        <v>0</v>
      </c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R328" s="186" t="s">
        <v>313</v>
      </c>
      <c r="AT328" s="186" t="s">
        <v>141</v>
      </c>
      <c r="AU328" s="186" t="s">
        <v>82</v>
      </c>
      <c r="AY328" s="19" t="s">
        <v>138</v>
      </c>
      <c r="BE328" s="187">
        <f>IF(N328="základní",J328,0)</f>
        <v>1150</v>
      </c>
      <c r="BF328" s="187">
        <f>IF(N328="snížená",J328,0)</f>
        <v>0</v>
      </c>
      <c r="BG328" s="187">
        <f>IF(N328="zákl. přenesená",J328,0)</f>
        <v>0</v>
      </c>
      <c r="BH328" s="187">
        <f>IF(N328="sníž. přenesená",J328,0)</f>
        <v>0</v>
      </c>
      <c r="BI328" s="187">
        <f>IF(N328="nulová",J328,0)</f>
        <v>0</v>
      </c>
      <c r="BJ328" s="19" t="s">
        <v>80</v>
      </c>
      <c r="BK328" s="187">
        <f>ROUND(I328*H328,2)</f>
        <v>1150</v>
      </c>
      <c r="BL328" s="19" t="s">
        <v>313</v>
      </c>
      <c r="BM328" s="186" t="s">
        <v>1955</v>
      </c>
    </row>
    <row r="329" spans="1:65" s="2" customFormat="1" ht="19.2" x14ac:dyDescent="0.2">
      <c r="A329" s="36"/>
      <c r="B329" s="37"/>
      <c r="C329" s="38"/>
      <c r="D329" s="188" t="s">
        <v>148</v>
      </c>
      <c r="E329" s="38"/>
      <c r="F329" s="189" t="s">
        <v>1954</v>
      </c>
      <c r="G329" s="38"/>
      <c r="H329" s="38"/>
      <c r="I329" s="190"/>
      <c r="J329" s="38"/>
      <c r="K329" s="38"/>
      <c r="L329" s="41"/>
      <c r="M329" s="191"/>
      <c r="N329" s="192"/>
      <c r="O329" s="66"/>
      <c r="P329" s="66"/>
      <c r="Q329" s="66"/>
      <c r="R329" s="66"/>
      <c r="S329" s="66"/>
      <c r="T329" s="67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T329" s="19" t="s">
        <v>148</v>
      </c>
      <c r="AU329" s="19" t="s">
        <v>82</v>
      </c>
    </row>
    <row r="330" spans="1:65" s="2" customFormat="1" x14ac:dyDescent="0.2">
      <c r="A330" s="36"/>
      <c r="B330" s="37"/>
      <c r="C330" s="38"/>
      <c r="D330" s="193" t="s">
        <v>150</v>
      </c>
      <c r="E330" s="38"/>
      <c r="F330" s="194" t="s">
        <v>1956</v>
      </c>
      <c r="G330" s="38"/>
      <c r="H330" s="38"/>
      <c r="I330" s="190"/>
      <c r="J330" s="38"/>
      <c r="K330" s="38"/>
      <c r="L330" s="41"/>
      <c r="M330" s="191"/>
      <c r="N330" s="192"/>
      <c r="O330" s="66"/>
      <c r="P330" s="66"/>
      <c r="Q330" s="66"/>
      <c r="R330" s="66"/>
      <c r="S330" s="66"/>
      <c r="T330" s="67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T330" s="19" t="s">
        <v>150</v>
      </c>
      <c r="AU330" s="19" t="s">
        <v>82</v>
      </c>
    </row>
    <row r="331" spans="1:65" s="2" customFormat="1" ht="44.25" customHeight="1" x14ac:dyDescent="0.2">
      <c r="A331" s="36"/>
      <c r="B331" s="37"/>
      <c r="C331" s="227" t="s">
        <v>322</v>
      </c>
      <c r="D331" s="227" t="s">
        <v>302</v>
      </c>
      <c r="E331" s="228" t="s">
        <v>1957</v>
      </c>
      <c r="F331" s="229" t="s">
        <v>1958</v>
      </c>
      <c r="G331" s="230" t="s">
        <v>144</v>
      </c>
      <c r="H331" s="231">
        <v>1</v>
      </c>
      <c r="I331" s="232">
        <v>8400</v>
      </c>
      <c r="J331" s="233">
        <f>ROUND(I331*H331,2)</f>
        <v>8400</v>
      </c>
      <c r="K331" s="229" t="s">
        <v>145</v>
      </c>
      <c r="L331" s="234"/>
      <c r="M331" s="235" t="s">
        <v>19</v>
      </c>
      <c r="N331" s="236" t="s">
        <v>43</v>
      </c>
      <c r="O331" s="66"/>
      <c r="P331" s="184">
        <f>O331*H331</f>
        <v>0</v>
      </c>
      <c r="Q331" s="184">
        <v>2.0000000000000001E-4</v>
      </c>
      <c r="R331" s="184">
        <f>Q331*H331</f>
        <v>2.0000000000000001E-4</v>
      </c>
      <c r="S331" s="184">
        <v>0</v>
      </c>
      <c r="T331" s="185">
        <f>S331*H331</f>
        <v>0</v>
      </c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R331" s="186" t="s">
        <v>428</v>
      </c>
      <c r="AT331" s="186" t="s">
        <v>302</v>
      </c>
      <c r="AU331" s="186" t="s">
        <v>82</v>
      </c>
      <c r="AY331" s="19" t="s">
        <v>138</v>
      </c>
      <c r="BE331" s="187">
        <f>IF(N331="základní",J331,0)</f>
        <v>8400</v>
      </c>
      <c r="BF331" s="187">
        <f>IF(N331="snížená",J331,0)</f>
        <v>0</v>
      </c>
      <c r="BG331" s="187">
        <f>IF(N331="zákl. přenesená",J331,0)</f>
        <v>0</v>
      </c>
      <c r="BH331" s="187">
        <f>IF(N331="sníž. přenesená",J331,0)</f>
        <v>0</v>
      </c>
      <c r="BI331" s="187">
        <f>IF(N331="nulová",J331,0)</f>
        <v>0</v>
      </c>
      <c r="BJ331" s="19" t="s">
        <v>80</v>
      </c>
      <c r="BK331" s="187">
        <f>ROUND(I331*H331,2)</f>
        <v>8400</v>
      </c>
      <c r="BL331" s="19" t="s">
        <v>313</v>
      </c>
      <c r="BM331" s="186" t="s">
        <v>1959</v>
      </c>
    </row>
    <row r="332" spans="1:65" s="2" customFormat="1" ht="28.8" x14ac:dyDescent="0.2">
      <c r="A332" s="36"/>
      <c r="B332" s="37"/>
      <c r="C332" s="38"/>
      <c r="D332" s="188" t="s">
        <v>148</v>
      </c>
      <c r="E332" s="38"/>
      <c r="F332" s="189" t="s">
        <v>1958</v>
      </c>
      <c r="G332" s="38"/>
      <c r="H332" s="38"/>
      <c r="I332" s="190"/>
      <c r="J332" s="38"/>
      <c r="K332" s="38"/>
      <c r="L332" s="41"/>
      <c r="M332" s="191"/>
      <c r="N332" s="192"/>
      <c r="O332" s="66"/>
      <c r="P332" s="66"/>
      <c r="Q332" s="66"/>
      <c r="R332" s="66"/>
      <c r="S332" s="66"/>
      <c r="T332" s="67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T332" s="19" t="s">
        <v>148</v>
      </c>
      <c r="AU332" s="19" t="s">
        <v>82</v>
      </c>
    </row>
    <row r="333" spans="1:65" s="2" customFormat="1" ht="24.15" customHeight="1" x14ac:dyDescent="0.2">
      <c r="A333" s="36"/>
      <c r="B333" s="37"/>
      <c r="C333" s="175" t="s">
        <v>326</v>
      </c>
      <c r="D333" s="175" t="s">
        <v>141</v>
      </c>
      <c r="E333" s="176" t="s">
        <v>1960</v>
      </c>
      <c r="F333" s="177" t="s">
        <v>1961</v>
      </c>
      <c r="G333" s="178" t="s">
        <v>144</v>
      </c>
      <c r="H333" s="179">
        <v>1</v>
      </c>
      <c r="I333" s="180">
        <v>730</v>
      </c>
      <c r="J333" s="181">
        <f>ROUND(I333*H333,2)</f>
        <v>730</v>
      </c>
      <c r="K333" s="177" t="s">
        <v>145</v>
      </c>
      <c r="L333" s="41"/>
      <c r="M333" s="182" t="s">
        <v>19</v>
      </c>
      <c r="N333" s="183" t="s">
        <v>43</v>
      </c>
      <c r="O333" s="66"/>
      <c r="P333" s="184">
        <f>O333*H333</f>
        <v>0</v>
      </c>
      <c r="Q333" s="184">
        <v>0</v>
      </c>
      <c r="R333" s="184">
        <f>Q333*H333</f>
        <v>0</v>
      </c>
      <c r="S333" s="184">
        <v>0</v>
      </c>
      <c r="T333" s="185">
        <f>S333*H333</f>
        <v>0</v>
      </c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R333" s="186" t="s">
        <v>313</v>
      </c>
      <c r="AT333" s="186" t="s">
        <v>141</v>
      </c>
      <c r="AU333" s="186" t="s">
        <v>82</v>
      </c>
      <c r="AY333" s="19" t="s">
        <v>138</v>
      </c>
      <c r="BE333" s="187">
        <f>IF(N333="základní",J333,0)</f>
        <v>730</v>
      </c>
      <c r="BF333" s="187">
        <f>IF(N333="snížená",J333,0)</f>
        <v>0</v>
      </c>
      <c r="BG333" s="187">
        <f>IF(N333="zákl. přenesená",J333,0)</f>
        <v>0</v>
      </c>
      <c r="BH333" s="187">
        <f>IF(N333="sníž. přenesená",J333,0)</f>
        <v>0</v>
      </c>
      <c r="BI333" s="187">
        <f>IF(N333="nulová",J333,0)</f>
        <v>0</v>
      </c>
      <c r="BJ333" s="19" t="s">
        <v>80</v>
      </c>
      <c r="BK333" s="187">
        <f>ROUND(I333*H333,2)</f>
        <v>730</v>
      </c>
      <c r="BL333" s="19" t="s">
        <v>313</v>
      </c>
      <c r="BM333" s="186" t="s">
        <v>1962</v>
      </c>
    </row>
    <row r="334" spans="1:65" s="2" customFormat="1" x14ac:dyDescent="0.2">
      <c r="A334" s="36"/>
      <c r="B334" s="37"/>
      <c r="C334" s="38"/>
      <c r="D334" s="188" t="s">
        <v>148</v>
      </c>
      <c r="E334" s="38"/>
      <c r="F334" s="189" t="s">
        <v>1961</v>
      </c>
      <c r="G334" s="38"/>
      <c r="H334" s="38"/>
      <c r="I334" s="190"/>
      <c r="J334" s="38"/>
      <c r="K334" s="38"/>
      <c r="L334" s="41"/>
      <c r="M334" s="191"/>
      <c r="N334" s="192"/>
      <c r="O334" s="66"/>
      <c r="P334" s="66"/>
      <c r="Q334" s="66"/>
      <c r="R334" s="66"/>
      <c r="S334" s="66"/>
      <c r="T334" s="67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T334" s="19" t="s">
        <v>148</v>
      </c>
      <c r="AU334" s="19" t="s">
        <v>82</v>
      </c>
    </row>
    <row r="335" spans="1:65" s="2" customFormat="1" x14ac:dyDescent="0.2">
      <c r="A335" s="36"/>
      <c r="B335" s="37"/>
      <c r="C335" s="38"/>
      <c r="D335" s="193" t="s">
        <v>150</v>
      </c>
      <c r="E335" s="38"/>
      <c r="F335" s="194" t="s">
        <v>1963</v>
      </c>
      <c r="G335" s="38"/>
      <c r="H335" s="38"/>
      <c r="I335" s="190"/>
      <c r="J335" s="38"/>
      <c r="K335" s="38"/>
      <c r="L335" s="41"/>
      <c r="M335" s="191"/>
      <c r="N335" s="192"/>
      <c r="O335" s="66"/>
      <c r="P335" s="66"/>
      <c r="Q335" s="66"/>
      <c r="R335" s="66"/>
      <c r="S335" s="66"/>
      <c r="T335" s="67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T335" s="19" t="s">
        <v>150</v>
      </c>
      <c r="AU335" s="19" t="s">
        <v>82</v>
      </c>
    </row>
    <row r="336" spans="1:65" s="2" customFormat="1" ht="33" customHeight="1" x14ac:dyDescent="0.2">
      <c r="A336" s="36"/>
      <c r="B336" s="37"/>
      <c r="C336" s="175" t="s">
        <v>330</v>
      </c>
      <c r="D336" s="175" t="s">
        <v>141</v>
      </c>
      <c r="E336" s="176" t="s">
        <v>1964</v>
      </c>
      <c r="F336" s="177" t="s">
        <v>1965</v>
      </c>
      <c r="G336" s="178" t="s">
        <v>144</v>
      </c>
      <c r="H336" s="179">
        <v>1</v>
      </c>
      <c r="I336" s="180">
        <v>920</v>
      </c>
      <c r="J336" s="181">
        <f>ROUND(I336*H336,2)</f>
        <v>920</v>
      </c>
      <c r="K336" s="177" t="s">
        <v>145</v>
      </c>
      <c r="L336" s="41"/>
      <c r="M336" s="182" t="s">
        <v>19</v>
      </c>
      <c r="N336" s="183" t="s">
        <v>43</v>
      </c>
      <c r="O336" s="66"/>
      <c r="P336" s="184">
        <f>O336*H336</f>
        <v>0</v>
      </c>
      <c r="Q336" s="184">
        <v>0</v>
      </c>
      <c r="R336" s="184">
        <f>Q336*H336</f>
        <v>0</v>
      </c>
      <c r="S336" s="184">
        <v>0</v>
      </c>
      <c r="T336" s="185">
        <f>S336*H336</f>
        <v>0</v>
      </c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R336" s="186" t="s">
        <v>313</v>
      </c>
      <c r="AT336" s="186" t="s">
        <v>141</v>
      </c>
      <c r="AU336" s="186" t="s">
        <v>82</v>
      </c>
      <c r="AY336" s="19" t="s">
        <v>138</v>
      </c>
      <c r="BE336" s="187">
        <f>IF(N336="základní",J336,0)</f>
        <v>920</v>
      </c>
      <c r="BF336" s="187">
        <f>IF(N336="snížená",J336,0)</f>
        <v>0</v>
      </c>
      <c r="BG336" s="187">
        <f>IF(N336="zákl. přenesená",J336,0)</f>
        <v>0</v>
      </c>
      <c r="BH336" s="187">
        <f>IF(N336="sníž. přenesená",J336,0)</f>
        <v>0</v>
      </c>
      <c r="BI336" s="187">
        <f>IF(N336="nulová",J336,0)</f>
        <v>0</v>
      </c>
      <c r="BJ336" s="19" t="s">
        <v>80</v>
      </c>
      <c r="BK336" s="187">
        <f>ROUND(I336*H336,2)</f>
        <v>920</v>
      </c>
      <c r="BL336" s="19" t="s">
        <v>313</v>
      </c>
      <c r="BM336" s="186" t="s">
        <v>1966</v>
      </c>
    </row>
    <row r="337" spans="1:65" s="2" customFormat="1" ht="19.2" x14ac:dyDescent="0.2">
      <c r="A337" s="36"/>
      <c r="B337" s="37"/>
      <c r="C337" s="38"/>
      <c r="D337" s="188" t="s">
        <v>148</v>
      </c>
      <c r="E337" s="38"/>
      <c r="F337" s="189" t="s">
        <v>1965</v>
      </c>
      <c r="G337" s="38"/>
      <c r="H337" s="38"/>
      <c r="I337" s="190"/>
      <c r="J337" s="38"/>
      <c r="K337" s="38"/>
      <c r="L337" s="41"/>
      <c r="M337" s="191"/>
      <c r="N337" s="192"/>
      <c r="O337" s="66"/>
      <c r="P337" s="66"/>
      <c r="Q337" s="66"/>
      <c r="R337" s="66"/>
      <c r="S337" s="66"/>
      <c r="T337" s="67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T337" s="19" t="s">
        <v>148</v>
      </c>
      <c r="AU337" s="19" t="s">
        <v>82</v>
      </c>
    </row>
    <row r="338" spans="1:65" s="2" customFormat="1" x14ac:dyDescent="0.2">
      <c r="A338" s="36"/>
      <c r="B338" s="37"/>
      <c r="C338" s="38"/>
      <c r="D338" s="193" t="s">
        <v>150</v>
      </c>
      <c r="E338" s="38"/>
      <c r="F338" s="194" t="s">
        <v>1967</v>
      </c>
      <c r="G338" s="38"/>
      <c r="H338" s="38"/>
      <c r="I338" s="190"/>
      <c r="J338" s="38"/>
      <c r="K338" s="38"/>
      <c r="L338" s="41"/>
      <c r="M338" s="191"/>
      <c r="N338" s="192"/>
      <c r="O338" s="66"/>
      <c r="P338" s="66"/>
      <c r="Q338" s="66"/>
      <c r="R338" s="66"/>
      <c r="S338" s="66"/>
      <c r="T338" s="67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T338" s="19" t="s">
        <v>150</v>
      </c>
      <c r="AU338" s="19" t="s">
        <v>82</v>
      </c>
    </row>
    <row r="339" spans="1:65" s="2" customFormat="1" ht="24.15" customHeight="1" x14ac:dyDescent="0.2">
      <c r="A339" s="36"/>
      <c r="B339" s="37"/>
      <c r="C339" s="175" t="s">
        <v>337</v>
      </c>
      <c r="D339" s="175" t="s">
        <v>141</v>
      </c>
      <c r="E339" s="176" t="s">
        <v>1968</v>
      </c>
      <c r="F339" s="177" t="s">
        <v>1969</v>
      </c>
      <c r="G339" s="178" t="s">
        <v>144</v>
      </c>
      <c r="H339" s="179">
        <v>1</v>
      </c>
      <c r="I339" s="180">
        <v>1840</v>
      </c>
      <c r="J339" s="181">
        <f>ROUND(I339*H339,2)</f>
        <v>1840</v>
      </c>
      <c r="K339" s="177" t="s">
        <v>145</v>
      </c>
      <c r="L339" s="41"/>
      <c r="M339" s="182" t="s">
        <v>19</v>
      </c>
      <c r="N339" s="183" t="s">
        <v>43</v>
      </c>
      <c r="O339" s="66"/>
      <c r="P339" s="184">
        <f>O339*H339</f>
        <v>0</v>
      </c>
      <c r="Q339" s="184">
        <v>0</v>
      </c>
      <c r="R339" s="184">
        <f>Q339*H339</f>
        <v>0</v>
      </c>
      <c r="S339" s="184">
        <v>0</v>
      </c>
      <c r="T339" s="185">
        <f>S339*H339</f>
        <v>0</v>
      </c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R339" s="186" t="s">
        <v>313</v>
      </c>
      <c r="AT339" s="186" t="s">
        <v>141</v>
      </c>
      <c r="AU339" s="186" t="s">
        <v>82</v>
      </c>
      <c r="AY339" s="19" t="s">
        <v>138</v>
      </c>
      <c r="BE339" s="187">
        <f>IF(N339="základní",J339,0)</f>
        <v>1840</v>
      </c>
      <c r="BF339" s="187">
        <f>IF(N339="snížená",J339,0)</f>
        <v>0</v>
      </c>
      <c r="BG339" s="187">
        <f>IF(N339="zákl. přenesená",J339,0)</f>
        <v>0</v>
      </c>
      <c r="BH339" s="187">
        <f>IF(N339="sníž. přenesená",J339,0)</f>
        <v>0</v>
      </c>
      <c r="BI339" s="187">
        <f>IF(N339="nulová",J339,0)</f>
        <v>0</v>
      </c>
      <c r="BJ339" s="19" t="s">
        <v>80</v>
      </c>
      <c r="BK339" s="187">
        <f>ROUND(I339*H339,2)</f>
        <v>1840</v>
      </c>
      <c r="BL339" s="19" t="s">
        <v>313</v>
      </c>
      <c r="BM339" s="186" t="s">
        <v>1970</v>
      </c>
    </row>
    <row r="340" spans="1:65" s="2" customFormat="1" x14ac:dyDescent="0.2">
      <c r="A340" s="36"/>
      <c r="B340" s="37"/>
      <c r="C340" s="38"/>
      <c r="D340" s="188" t="s">
        <v>148</v>
      </c>
      <c r="E340" s="38"/>
      <c r="F340" s="189" t="s">
        <v>1969</v>
      </c>
      <c r="G340" s="38"/>
      <c r="H340" s="38"/>
      <c r="I340" s="190"/>
      <c r="J340" s="38"/>
      <c r="K340" s="38"/>
      <c r="L340" s="41"/>
      <c r="M340" s="191"/>
      <c r="N340" s="192"/>
      <c r="O340" s="66"/>
      <c r="P340" s="66"/>
      <c r="Q340" s="66"/>
      <c r="R340" s="66"/>
      <c r="S340" s="66"/>
      <c r="T340" s="67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T340" s="19" t="s">
        <v>148</v>
      </c>
      <c r="AU340" s="19" t="s">
        <v>82</v>
      </c>
    </row>
    <row r="341" spans="1:65" s="2" customFormat="1" x14ac:dyDescent="0.2">
      <c r="A341" s="36"/>
      <c r="B341" s="37"/>
      <c r="C341" s="38"/>
      <c r="D341" s="193" t="s">
        <v>150</v>
      </c>
      <c r="E341" s="38"/>
      <c r="F341" s="194" t="s">
        <v>1971</v>
      </c>
      <c r="G341" s="38"/>
      <c r="H341" s="38"/>
      <c r="I341" s="190"/>
      <c r="J341" s="38"/>
      <c r="K341" s="38"/>
      <c r="L341" s="41"/>
      <c r="M341" s="191"/>
      <c r="N341" s="192"/>
      <c r="O341" s="66"/>
      <c r="P341" s="66"/>
      <c r="Q341" s="66"/>
      <c r="R341" s="66"/>
      <c r="S341" s="66"/>
      <c r="T341" s="67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T341" s="19" t="s">
        <v>150</v>
      </c>
      <c r="AU341" s="19" t="s">
        <v>82</v>
      </c>
    </row>
    <row r="342" spans="1:65" s="2" customFormat="1" ht="24.15" customHeight="1" x14ac:dyDescent="0.2">
      <c r="A342" s="36"/>
      <c r="B342" s="37"/>
      <c r="C342" s="175" t="s">
        <v>7</v>
      </c>
      <c r="D342" s="175" t="s">
        <v>141</v>
      </c>
      <c r="E342" s="176" t="s">
        <v>1972</v>
      </c>
      <c r="F342" s="177" t="s">
        <v>1973</v>
      </c>
      <c r="G342" s="178" t="s">
        <v>144</v>
      </c>
      <c r="H342" s="179">
        <v>1</v>
      </c>
      <c r="I342" s="180">
        <v>7680</v>
      </c>
      <c r="J342" s="181">
        <f>ROUND(I342*H342,2)</f>
        <v>7680</v>
      </c>
      <c r="K342" s="177" t="s">
        <v>145</v>
      </c>
      <c r="L342" s="41"/>
      <c r="M342" s="182" t="s">
        <v>19</v>
      </c>
      <c r="N342" s="183" t="s">
        <v>43</v>
      </c>
      <c r="O342" s="66"/>
      <c r="P342" s="184">
        <f>O342*H342</f>
        <v>0</v>
      </c>
      <c r="Q342" s="184">
        <v>0</v>
      </c>
      <c r="R342" s="184">
        <f>Q342*H342</f>
        <v>0</v>
      </c>
      <c r="S342" s="184">
        <v>0</v>
      </c>
      <c r="T342" s="185">
        <f>S342*H342</f>
        <v>0</v>
      </c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R342" s="186" t="s">
        <v>313</v>
      </c>
      <c r="AT342" s="186" t="s">
        <v>141</v>
      </c>
      <c r="AU342" s="186" t="s">
        <v>82</v>
      </c>
      <c r="AY342" s="19" t="s">
        <v>138</v>
      </c>
      <c r="BE342" s="187">
        <f>IF(N342="základní",J342,0)</f>
        <v>7680</v>
      </c>
      <c r="BF342" s="187">
        <f>IF(N342="snížená",J342,0)</f>
        <v>0</v>
      </c>
      <c r="BG342" s="187">
        <f>IF(N342="zákl. přenesená",J342,0)</f>
        <v>0</v>
      </c>
      <c r="BH342" s="187">
        <f>IF(N342="sníž. přenesená",J342,0)</f>
        <v>0</v>
      </c>
      <c r="BI342" s="187">
        <f>IF(N342="nulová",J342,0)</f>
        <v>0</v>
      </c>
      <c r="BJ342" s="19" t="s">
        <v>80</v>
      </c>
      <c r="BK342" s="187">
        <f>ROUND(I342*H342,2)</f>
        <v>7680</v>
      </c>
      <c r="BL342" s="19" t="s">
        <v>313</v>
      </c>
      <c r="BM342" s="186" t="s">
        <v>1974</v>
      </c>
    </row>
    <row r="343" spans="1:65" s="2" customFormat="1" ht="19.2" x14ac:dyDescent="0.2">
      <c r="A343" s="36"/>
      <c r="B343" s="37"/>
      <c r="C343" s="38"/>
      <c r="D343" s="188" t="s">
        <v>148</v>
      </c>
      <c r="E343" s="38"/>
      <c r="F343" s="189" t="s">
        <v>1973</v>
      </c>
      <c r="G343" s="38"/>
      <c r="H343" s="38"/>
      <c r="I343" s="190"/>
      <c r="J343" s="38"/>
      <c r="K343" s="38"/>
      <c r="L343" s="41"/>
      <c r="M343" s="191"/>
      <c r="N343" s="192"/>
      <c r="O343" s="66"/>
      <c r="P343" s="66"/>
      <c r="Q343" s="66"/>
      <c r="R343" s="66"/>
      <c r="S343" s="66"/>
      <c r="T343" s="67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T343" s="19" t="s">
        <v>148</v>
      </c>
      <c r="AU343" s="19" t="s">
        <v>82</v>
      </c>
    </row>
    <row r="344" spans="1:65" s="2" customFormat="1" x14ac:dyDescent="0.2">
      <c r="A344" s="36"/>
      <c r="B344" s="37"/>
      <c r="C344" s="38"/>
      <c r="D344" s="193" t="s">
        <v>150</v>
      </c>
      <c r="E344" s="38"/>
      <c r="F344" s="194" t="s">
        <v>1975</v>
      </c>
      <c r="G344" s="38"/>
      <c r="H344" s="38"/>
      <c r="I344" s="190"/>
      <c r="J344" s="38"/>
      <c r="K344" s="38"/>
      <c r="L344" s="41"/>
      <c r="M344" s="191"/>
      <c r="N344" s="192"/>
      <c r="O344" s="66"/>
      <c r="P344" s="66"/>
      <c r="Q344" s="66"/>
      <c r="R344" s="66"/>
      <c r="S344" s="66"/>
      <c r="T344" s="67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T344" s="19" t="s">
        <v>150</v>
      </c>
      <c r="AU344" s="19" t="s">
        <v>82</v>
      </c>
    </row>
    <row r="345" spans="1:65" s="2" customFormat="1" ht="24.15" customHeight="1" x14ac:dyDescent="0.2">
      <c r="A345" s="36"/>
      <c r="B345" s="37"/>
      <c r="C345" s="175" t="s">
        <v>352</v>
      </c>
      <c r="D345" s="175" t="s">
        <v>141</v>
      </c>
      <c r="E345" s="176" t="s">
        <v>1976</v>
      </c>
      <c r="F345" s="177" t="s">
        <v>1977</v>
      </c>
      <c r="G345" s="178" t="s">
        <v>144</v>
      </c>
      <c r="H345" s="179">
        <v>1</v>
      </c>
      <c r="I345" s="180">
        <v>1100</v>
      </c>
      <c r="J345" s="181">
        <f>ROUND(I345*H345,2)</f>
        <v>1100</v>
      </c>
      <c r="K345" s="177" t="s">
        <v>145</v>
      </c>
      <c r="L345" s="41"/>
      <c r="M345" s="182" t="s">
        <v>19</v>
      </c>
      <c r="N345" s="183" t="s">
        <v>43</v>
      </c>
      <c r="O345" s="66"/>
      <c r="P345" s="184">
        <f>O345*H345</f>
        <v>0</v>
      </c>
      <c r="Q345" s="184">
        <v>0</v>
      </c>
      <c r="R345" s="184">
        <f>Q345*H345</f>
        <v>0</v>
      </c>
      <c r="S345" s="184">
        <v>0</v>
      </c>
      <c r="T345" s="185">
        <f>S345*H345</f>
        <v>0</v>
      </c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R345" s="186" t="s">
        <v>313</v>
      </c>
      <c r="AT345" s="186" t="s">
        <v>141</v>
      </c>
      <c r="AU345" s="186" t="s">
        <v>82</v>
      </c>
      <c r="AY345" s="19" t="s">
        <v>138</v>
      </c>
      <c r="BE345" s="187">
        <f>IF(N345="základní",J345,0)</f>
        <v>1100</v>
      </c>
      <c r="BF345" s="187">
        <f>IF(N345="snížená",J345,0)</f>
        <v>0</v>
      </c>
      <c r="BG345" s="187">
        <f>IF(N345="zákl. přenesená",J345,0)</f>
        <v>0</v>
      </c>
      <c r="BH345" s="187">
        <f>IF(N345="sníž. přenesená",J345,0)</f>
        <v>0</v>
      </c>
      <c r="BI345" s="187">
        <f>IF(N345="nulová",J345,0)</f>
        <v>0</v>
      </c>
      <c r="BJ345" s="19" t="s">
        <v>80</v>
      </c>
      <c r="BK345" s="187">
        <f>ROUND(I345*H345,2)</f>
        <v>1100</v>
      </c>
      <c r="BL345" s="19" t="s">
        <v>313</v>
      </c>
      <c r="BM345" s="186" t="s">
        <v>1978</v>
      </c>
    </row>
    <row r="346" spans="1:65" s="2" customFormat="1" ht="19.2" x14ac:dyDescent="0.2">
      <c r="A346" s="36"/>
      <c r="B346" s="37"/>
      <c r="C346" s="38"/>
      <c r="D346" s="188" t="s">
        <v>148</v>
      </c>
      <c r="E346" s="38"/>
      <c r="F346" s="189" t="s">
        <v>1977</v>
      </c>
      <c r="G346" s="38"/>
      <c r="H346" s="38"/>
      <c r="I346" s="190"/>
      <c r="J346" s="38"/>
      <c r="K346" s="38"/>
      <c r="L346" s="41"/>
      <c r="M346" s="191"/>
      <c r="N346" s="192"/>
      <c r="O346" s="66"/>
      <c r="P346" s="66"/>
      <c r="Q346" s="66"/>
      <c r="R346" s="66"/>
      <c r="S346" s="66"/>
      <c r="T346" s="67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T346" s="19" t="s">
        <v>148</v>
      </c>
      <c r="AU346" s="19" t="s">
        <v>82</v>
      </c>
    </row>
    <row r="347" spans="1:65" s="2" customFormat="1" x14ac:dyDescent="0.2">
      <c r="A347" s="36"/>
      <c r="B347" s="37"/>
      <c r="C347" s="38"/>
      <c r="D347" s="193" t="s">
        <v>150</v>
      </c>
      <c r="E347" s="38"/>
      <c r="F347" s="194" t="s">
        <v>1979</v>
      </c>
      <c r="G347" s="38"/>
      <c r="H347" s="38"/>
      <c r="I347" s="190"/>
      <c r="J347" s="38"/>
      <c r="K347" s="38"/>
      <c r="L347" s="41"/>
      <c r="M347" s="191"/>
      <c r="N347" s="192"/>
      <c r="O347" s="66"/>
      <c r="P347" s="66"/>
      <c r="Q347" s="66"/>
      <c r="R347" s="66"/>
      <c r="S347" s="66"/>
      <c r="T347" s="67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T347" s="19" t="s">
        <v>150</v>
      </c>
      <c r="AU347" s="19" t="s">
        <v>82</v>
      </c>
    </row>
    <row r="348" spans="1:65" s="12" customFormat="1" ht="25.95" customHeight="1" x14ac:dyDescent="0.25">
      <c r="B348" s="159"/>
      <c r="C348" s="160"/>
      <c r="D348" s="161" t="s">
        <v>71</v>
      </c>
      <c r="E348" s="162" t="s">
        <v>302</v>
      </c>
      <c r="F348" s="162" t="s">
        <v>1502</v>
      </c>
      <c r="G348" s="160"/>
      <c r="H348" s="160"/>
      <c r="I348" s="163"/>
      <c r="J348" s="164">
        <f>BK348</f>
        <v>174028</v>
      </c>
      <c r="K348" s="160"/>
      <c r="L348" s="165"/>
      <c r="M348" s="166"/>
      <c r="N348" s="167"/>
      <c r="O348" s="167"/>
      <c r="P348" s="168">
        <f>P349+P355+P364+P389</f>
        <v>0</v>
      </c>
      <c r="Q348" s="167"/>
      <c r="R348" s="168">
        <f>R349+R355+R364+R389</f>
        <v>1.3999999999999999E-2</v>
      </c>
      <c r="S348" s="167"/>
      <c r="T348" s="169">
        <f>T349+T355+T364+T389</f>
        <v>5.6609999999999996</v>
      </c>
      <c r="AR348" s="170" t="s">
        <v>139</v>
      </c>
      <c r="AT348" s="171" t="s">
        <v>71</v>
      </c>
      <c r="AU348" s="171" t="s">
        <v>72</v>
      </c>
      <c r="AY348" s="170" t="s">
        <v>138</v>
      </c>
      <c r="BK348" s="172">
        <f>BK349+BK355+BK364+BK389</f>
        <v>174028</v>
      </c>
    </row>
    <row r="349" spans="1:65" s="12" customFormat="1" ht="22.8" customHeight="1" x14ac:dyDescent="0.25">
      <c r="B349" s="159"/>
      <c r="C349" s="160"/>
      <c r="D349" s="161" t="s">
        <v>71</v>
      </c>
      <c r="E349" s="173" t="s">
        <v>1980</v>
      </c>
      <c r="F349" s="173" t="s">
        <v>1981</v>
      </c>
      <c r="G349" s="160"/>
      <c r="H349" s="160"/>
      <c r="I349" s="163"/>
      <c r="J349" s="174">
        <f>BK349</f>
        <v>6090</v>
      </c>
      <c r="K349" s="160"/>
      <c r="L349" s="165"/>
      <c r="M349" s="166"/>
      <c r="N349" s="167"/>
      <c r="O349" s="167"/>
      <c r="P349" s="168">
        <f>SUM(P350:P354)</f>
        <v>0</v>
      </c>
      <c r="Q349" s="167"/>
      <c r="R349" s="168">
        <f>SUM(R350:R354)</f>
        <v>0</v>
      </c>
      <c r="S349" s="167"/>
      <c r="T349" s="169">
        <f>SUM(T350:T354)</f>
        <v>0</v>
      </c>
      <c r="AR349" s="170" t="s">
        <v>139</v>
      </c>
      <c r="AT349" s="171" t="s">
        <v>71</v>
      </c>
      <c r="AU349" s="171" t="s">
        <v>80</v>
      </c>
      <c r="AY349" s="170" t="s">
        <v>138</v>
      </c>
      <c r="BK349" s="172">
        <f>SUM(BK350:BK354)</f>
        <v>6090</v>
      </c>
    </row>
    <row r="350" spans="1:65" s="2" customFormat="1" ht="24.15" customHeight="1" x14ac:dyDescent="0.2">
      <c r="A350" s="36"/>
      <c r="B350" s="37"/>
      <c r="C350" s="175" t="s">
        <v>714</v>
      </c>
      <c r="D350" s="175" t="s">
        <v>141</v>
      </c>
      <c r="E350" s="176" t="s">
        <v>1982</v>
      </c>
      <c r="F350" s="177" t="s">
        <v>1983</v>
      </c>
      <c r="G350" s="178" t="s">
        <v>144</v>
      </c>
      <c r="H350" s="179">
        <v>35</v>
      </c>
      <c r="I350" s="180">
        <v>120</v>
      </c>
      <c r="J350" s="181">
        <f>ROUND(I350*H350,2)</f>
        <v>4200</v>
      </c>
      <c r="K350" s="177" t="s">
        <v>145</v>
      </c>
      <c r="L350" s="41"/>
      <c r="M350" s="182" t="s">
        <v>19</v>
      </c>
      <c r="N350" s="183" t="s">
        <v>43</v>
      </c>
      <c r="O350" s="66"/>
      <c r="P350" s="184">
        <f>O350*H350</f>
        <v>0</v>
      </c>
      <c r="Q350" s="184">
        <v>0</v>
      </c>
      <c r="R350" s="184">
        <f>Q350*H350</f>
        <v>0</v>
      </c>
      <c r="S350" s="184">
        <v>0</v>
      </c>
      <c r="T350" s="185">
        <f>S350*H350</f>
        <v>0</v>
      </c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R350" s="186" t="s">
        <v>657</v>
      </c>
      <c r="AT350" s="186" t="s">
        <v>141</v>
      </c>
      <c r="AU350" s="186" t="s">
        <v>82</v>
      </c>
      <c r="AY350" s="19" t="s">
        <v>138</v>
      </c>
      <c r="BE350" s="187">
        <f>IF(N350="základní",J350,0)</f>
        <v>4200</v>
      </c>
      <c r="BF350" s="187">
        <f>IF(N350="snížená",J350,0)</f>
        <v>0</v>
      </c>
      <c r="BG350" s="187">
        <f>IF(N350="zákl. přenesená",J350,0)</f>
        <v>0</v>
      </c>
      <c r="BH350" s="187">
        <f>IF(N350="sníž. přenesená",J350,0)</f>
        <v>0</v>
      </c>
      <c r="BI350" s="187">
        <f>IF(N350="nulová",J350,0)</f>
        <v>0</v>
      </c>
      <c r="BJ350" s="19" t="s">
        <v>80</v>
      </c>
      <c r="BK350" s="187">
        <f>ROUND(I350*H350,2)</f>
        <v>4200</v>
      </c>
      <c r="BL350" s="19" t="s">
        <v>657</v>
      </c>
      <c r="BM350" s="186" t="s">
        <v>1984</v>
      </c>
    </row>
    <row r="351" spans="1:65" s="2" customFormat="1" ht="19.2" x14ac:dyDescent="0.2">
      <c r="A351" s="36"/>
      <c r="B351" s="37"/>
      <c r="C351" s="38"/>
      <c r="D351" s="188" t="s">
        <v>148</v>
      </c>
      <c r="E351" s="38"/>
      <c r="F351" s="189" t="s">
        <v>1983</v>
      </c>
      <c r="G351" s="38"/>
      <c r="H351" s="38"/>
      <c r="I351" s="190"/>
      <c r="J351" s="38"/>
      <c r="K351" s="38"/>
      <c r="L351" s="41"/>
      <c r="M351" s="191"/>
      <c r="N351" s="192"/>
      <c r="O351" s="66"/>
      <c r="P351" s="66"/>
      <c r="Q351" s="66"/>
      <c r="R351" s="66"/>
      <c r="S351" s="66"/>
      <c r="T351" s="67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T351" s="19" t="s">
        <v>148</v>
      </c>
      <c r="AU351" s="19" t="s">
        <v>82</v>
      </c>
    </row>
    <row r="352" spans="1:65" s="2" customFormat="1" x14ac:dyDescent="0.2">
      <c r="A352" s="36"/>
      <c r="B352" s="37"/>
      <c r="C352" s="38"/>
      <c r="D352" s="193" t="s">
        <v>150</v>
      </c>
      <c r="E352" s="38"/>
      <c r="F352" s="194" t="s">
        <v>1985</v>
      </c>
      <c r="G352" s="38"/>
      <c r="H352" s="38"/>
      <c r="I352" s="190"/>
      <c r="J352" s="38"/>
      <c r="K352" s="38"/>
      <c r="L352" s="41"/>
      <c r="M352" s="191"/>
      <c r="N352" s="192"/>
      <c r="O352" s="66"/>
      <c r="P352" s="66"/>
      <c r="Q352" s="66"/>
      <c r="R352" s="66"/>
      <c r="S352" s="66"/>
      <c r="T352" s="67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T352" s="19" t="s">
        <v>150</v>
      </c>
      <c r="AU352" s="19" t="s">
        <v>82</v>
      </c>
    </row>
    <row r="353" spans="1:65" s="2" customFormat="1" ht="16.5" customHeight="1" x14ac:dyDescent="0.2">
      <c r="A353" s="36"/>
      <c r="B353" s="37"/>
      <c r="C353" s="227" t="s">
        <v>720</v>
      </c>
      <c r="D353" s="227" t="s">
        <v>302</v>
      </c>
      <c r="E353" s="228" t="s">
        <v>1986</v>
      </c>
      <c r="F353" s="229" t="s">
        <v>1987</v>
      </c>
      <c r="G353" s="230" t="s">
        <v>19</v>
      </c>
      <c r="H353" s="231">
        <v>35</v>
      </c>
      <c r="I353" s="232">
        <v>54</v>
      </c>
      <c r="J353" s="233">
        <f>ROUND(I353*H353,2)</f>
        <v>1890</v>
      </c>
      <c r="K353" s="229" t="s">
        <v>19</v>
      </c>
      <c r="L353" s="234"/>
      <c r="M353" s="235" t="s">
        <v>19</v>
      </c>
      <c r="N353" s="236" t="s">
        <v>43</v>
      </c>
      <c r="O353" s="66"/>
      <c r="P353" s="184">
        <f>O353*H353</f>
        <v>0</v>
      </c>
      <c r="Q353" s="184">
        <v>0</v>
      </c>
      <c r="R353" s="184">
        <f>Q353*H353</f>
        <v>0</v>
      </c>
      <c r="S353" s="184">
        <v>0</v>
      </c>
      <c r="T353" s="185">
        <f>S353*H353</f>
        <v>0</v>
      </c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R353" s="186" t="s">
        <v>1988</v>
      </c>
      <c r="AT353" s="186" t="s">
        <v>302</v>
      </c>
      <c r="AU353" s="186" t="s">
        <v>82</v>
      </c>
      <c r="AY353" s="19" t="s">
        <v>138</v>
      </c>
      <c r="BE353" s="187">
        <f>IF(N353="základní",J353,0)</f>
        <v>1890</v>
      </c>
      <c r="BF353" s="187">
        <f>IF(N353="snížená",J353,0)</f>
        <v>0</v>
      </c>
      <c r="BG353" s="187">
        <f>IF(N353="zákl. přenesená",J353,0)</f>
        <v>0</v>
      </c>
      <c r="BH353" s="187">
        <f>IF(N353="sníž. přenesená",J353,0)</f>
        <v>0</v>
      </c>
      <c r="BI353" s="187">
        <f>IF(N353="nulová",J353,0)</f>
        <v>0</v>
      </c>
      <c r="BJ353" s="19" t="s">
        <v>80</v>
      </c>
      <c r="BK353" s="187">
        <f>ROUND(I353*H353,2)</f>
        <v>1890</v>
      </c>
      <c r="BL353" s="19" t="s">
        <v>1988</v>
      </c>
      <c r="BM353" s="186" t="s">
        <v>1989</v>
      </c>
    </row>
    <row r="354" spans="1:65" s="2" customFormat="1" x14ac:dyDescent="0.2">
      <c r="A354" s="36"/>
      <c r="B354" s="37"/>
      <c r="C354" s="38"/>
      <c r="D354" s="188" t="s">
        <v>148</v>
      </c>
      <c r="E354" s="38"/>
      <c r="F354" s="189" t="s">
        <v>1987</v>
      </c>
      <c r="G354" s="38"/>
      <c r="H354" s="38"/>
      <c r="I354" s="190"/>
      <c r="J354" s="38"/>
      <c r="K354" s="38"/>
      <c r="L354" s="41"/>
      <c r="M354" s="191"/>
      <c r="N354" s="192"/>
      <c r="O354" s="66"/>
      <c r="P354" s="66"/>
      <c r="Q354" s="66"/>
      <c r="R354" s="66"/>
      <c r="S354" s="66"/>
      <c r="T354" s="67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T354" s="19" t="s">
        <v>148</v>
      </c>
      <c r="AU354" s="19" t="s">
        <v>82</v>
      </c>
    </row>
    <row r="355" spans="1:65" s="12" customFormat="1" ht="22.8" customHeight="1" x14ac:dyDescent="0.25">
      <c r="B355" s="159"/>
      <c r="C355" s="160"/>
      <c r="D355" s="161" t="s">
        <v>71</v>
      </c>
      <c r="E355" s="173" t="s">
        <v>1990</v>
      </c>
      <c r="F355" s="173" t="s">
        <v>1991</v>
      </c>
      <c r="G355" s="160"/>
      <c r="H355" s="160"/>
      <c r="I355" s="163"/>
      <c r="J355" s="174">
        <f>BK355</f>
        <v>7540</v>
      </c>
      <c r="K355" s="160"/>
      <c r="L355" s="165"/>
      <c r="M355" s="166"/>
      <c r="N355" s="167"/>
      <c r="O355" s="167"/>
      <c r="P355" s="168">
        <f>SUM(P356:P363)</f>
        <v>0</v>
      </c>
      <c r="Q355" s="167"/>
      <c r="R355" s="168">
        <f>SUM(R356:R363)</f>
        <v>0</v>
      </c>
      <c r="S355" s="167"/>
      <c r="T355" s="169">
        <f>SUM(T356:T363)</f>
        <v>0</v>
      </c>
      <c r="AR355" s="170" t="s">
        <v>139</v>
      </c>
      <c r="AT355" s="171" t="s">
        <v>71</v>
      </c>
      <c r="AU355" s="171" t="s">
        <v>80</v>
      </c>
      <c r="AY355" s="170" t="s">
        <v>138</v>
      </c>
      <c r="BK355" s="172">
        <f>SUM(BK356:BK363)</f>
        <v>7540</v>
      </c>
    </row>
    <row r="356" spans="1:65" s="2" customFormat="1" ht="62.7" customHeight="1" x14ac:dyDescent="0.2">
      <c r="A356" s="36"/>
      <c r="B356" s="37"/>
      <c r="C356" s="175" t="s">
        <v>854</v>
      </c>
      <c r="D356" s="175" t="s">
        <v>141</v>
      </c>
      <c r="E356" s="176" t="s">
        <v>1992</v>
      </c>
      <c r="F356" s="177" t="s">
        <v>1993</v>
      </c>
      <c r="G356" s="178" t="s">
        <v>757</v>
      </c>
      <c r="H356" s="179">
        <v>50</v>
      </c>
      <c r="I356" s="180">
        <v>33</v>
      </c>
      <c r="J356" s="181">
        <f>ROUND(I356*H356,2)</f>
        <v>1650</v>
      </c>
      <c r="K356" s="177" t="s">
        <v>145</v>
      </c>
      <c r="L356" s="41"/>
      <c r="M356" s="182" t="s">
        <v>19</v>
      </c>
      <c r="N356" s="183" t="s">
        <v>43</v>
      </c>
      <c r="O356" s="66"/>
      <c r="P356" s="184">
        <f>O356*H356</f>
        <v>0</v>
      </c>
      <c r="Q356" s="184">
        <v>0</v>
      </c>
      <c r="R356" s="184">
        <f>Q356*H356</f>
        <v>0</v>
      </c>
      <c r="S356" s="184">
        <v>0</v>
      </c>
      <c r="T356" s="185">
        <f>S356*H356</f>
        <v>0</v>
      </c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R356" s="186" t="s">
        <v>657</v>
      </c>
      <c r="AT356" s="186" t="s">
        <v>141</v>
      </c>
      <c r="AU356" s="186" t="s">
        <v>82</v>
      </c>
      <c r="AY356" s="19" t="s">
        <v>138</v>
      </c>
      <c r="BE356" s="187">
        <f>IF(N356="základní",J356,0)</f>
        <v>1650</v>
      </c>
      <c r="BF356" s="187">
        <f>IF(N356="snížená",J356,0)</f>
        <v>0</v>
      </c>
      <c r="BG356" s="187">
        <f>IF(N356="zákl. přenesená",J356,0)</f>
        <v>0</v>
      </c>
      <c r="BH356" s="187">
        <f>IF(N356="sníž. přenesená",J356,0)</f>
        <v>0</v>
      </c>
      <c r="BI356" s="187">
        <f>IF(N356="nulová",J356,0)</f>
        <v>0</v>
      </c>
      <c r="BJ356" s="19" t="s">
        <v>80</v>
      </c>
      <c r="BK356" s="187">
        <f>ROUND(I356*H356,2)</f>
        <v>1650</v>
      </c>
      <c r="BL356" s="19" t="s">
        <v>657</v>
      </c>
      <c r="BM356" s="186" t="s">
        <v>1994</v>
      </c>
    </row>
    <row r="357" spans="1:65" s="2" customFormat="1" ht="38.4" x14ac:dyDescent="0.2">
      <c r="A357" s="36"/>
      <c r="B357" s="37"/>
      <c r="C357" s="38"/>
      <c r="D357" s="188" t="s">
        <v>148</v>
      </c>
      <c r="E357" s="38"/>
      <c r="F357" s="189" t="s">
        <v>1993</v>
      </c>
      <c r="G357" s="38"/>
      <c r="H357" s="38"/>
      <c r="I357" s="190"/>
      <c r="J357" s="38"/>
      <c r="K357" s="38"/>
      <c r="L357" s="41"/>
      <c r="M357" s="191"/>
      <c r="N357" s="192"/>
      <c r="O357" s="66"/>
      <c r="P357" s="66"/>
      <c r="Q357" s="66"/>
      <c r="R357" s="66"/>
      <c r="S357" s="66"/>
      <c r="T357" s="67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T357" s="19" t="s">
        <v>148</v>
      </c>
      <c r="AU357" s="19" t="s">
        <v>82</v>
      </c>
    </row>
    <row r="358" spans="1:65" s="2" customFormat="1" x14ac:dyDescent="0.2">
      <c r="A358" s="36"/>
      <c r="B358" s="37"/>
      <c r="C358" s="38"/>
      <c r="D358" s="193" t="s">
        <v>150</v>
      </c>
      <c r="E358" s="38"/>
      <c r="F358" s="194" t="s">
        <v>1995</v>
      </c>
      <c r="G358" s="38"/>
      <c r="H358" s="38"/>
      <c r="I358" s="190"/>
      <c r="J358" s="38"/>
      <c r="K358" s="38"/>
      <c r="L358" s="41"/>
      <c r="M358" s="191"/>
      <c r="N358" s="192"/>
      <c r="O358" s="66"/>
      <c r="P358" s="66"/>
      <c r="Q358" s="66"/>
      <c r="R358" s="66"/>
      <c r="S358" s="66"/>
      <c r="T358" s="67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T358" s="19" t="s">
        <v>150</v>
      </c>
      <c r="AU358" s="19" t="s">
        <v>82</v>
      </c>
    </row>
    <row r="359" spans="1:65" s="2" customFormat="1" ht="16.5" customHeight="1" x14ac:dyDescent="0.2">
      <c r="A359" s="36"/>
      <c r="B359" s="37"/>
      <c r="C359" s="227" t="s">
        <v>886</v>
      </c>
      <c r="D359" s="227" t="s">
        <v>302</v>
      </c>
      <c r="E359" s="228" t="s">
        <v>1996</v>
      </c>
      <c r="F359" s="229" t="s">
        <v>1997</v>
      </c>
      <c r="G359" s="230" t="s">
        <v>19</v>
      </c>
      <c r="H359" s="231">
        <v>50</v>
      </c>
      <c r="I359" s="232">
        <v>64</v>
      </c>
      <c r="J359" s="233">
        <f>ROUND(I359*H359,2)</f>
        <v>3200</v>
      </c>
      <c r="K359" s="229" t="s">
        <v>19</v>
      </c>
      <c r="L359" s="234"/>
      <c r="M359" s="235" t="s">
        <v>19</v>
      </c>
      <c r="N359" s="236" t="s">
        <v>43</v>
      </c>
      <c r="O359" s="66"/>
      <c r="P359" s="184">
        <f>O359*H359</f>
        <v>0</v>
      </c>
      <c r="Q359" s="184">
        <v>0</v>
      </c>
      <c r="R359" s="184">
        <f>Q359*H359</f>
        <v>0</v>
      </c>
      <c r="S359" s="184">
        <v>0</v>
      </c>
      <c r="T359" s="185">
        <f>S359*H359</f>
        <v>0</v>
      </c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R359" s="186" t="s">
        <v>1988</v>
      </c>
      <c r="AT359" s="186" t="s">
        <v>302</v>
      </c>
      <c r="AU359" s="186" t="s">
        <v>82</v>
      </c>
      <c r="AY359" s="19" t="s">
        <v>138</v>
      </c>
      <c r="BE359" s="187">
        <f>IF(N359="základní",J359,0)</f>
        <v>3200</v>
      </c>
      <c r="BF359" s="187">
        <f>IF(N359="snížená",J359,0)</f>
        <v>0</v>
      </c>
      <c r="BG359" s="187">
        <f>IF(N359="zákl. přenesená",J359,0)</f>
        <v>0</v>
      </c>
      <c r="BH359" s="187">
        <f>IF(N359="sníž. přenesená",J359,0)</f>
        <v>0</v>
      </c>
      <c r="BI359" s="187">
        <f>IF(N359="nulová",J359,0)</f>
        <v>0</v>
      </c>
      <c r="BJ359" s="19" t="s">
        <v>80</v>
      </c>
      <c r="BK359" s="187">
        <f>ROUND(I359*H359,2)</f>
        <v>3200</v>
      </c>
      <c r="BL359" s="19" t="s">
        <v>1988</v>
      </c>
      <c r="BM359" s="186" t="s">
        <v>1998</v>
      </c>
    </row>
    <row r="360" spans="1:65" s="2" customFormat="1" x14ac:dyDescent="0.2">
      <c r="A360" s="36"/>
      <c r="B360" s="37"/>
      <c r="C360" s="38"/>
      <c r="D360" s="188" t="s">
        <v>148</v>
      </c>
      <c r="E360" s="38"/>
      <c r="F360" s="189" t="s">
        <v>1997</v>
      </c>
      <c r="G360" s="38"/>
      <c r="H360" s="38"/>
      <c r="I360" s="190"/>
      <c r="J360" s="38"/>
      <c r="K360" s="38"/>
      <c r="L360" s="41"/>
      <c r="M360" s="191"/>
      <c r="N360" s="192"/>
      <c r="O360" s="66"/>
      <c r="P360" s="66"/>
      <c r="Q360" s="66"/>
      <c r="R360" s="66"/>
      <c r="S360" s="66"/>
      <c r="T360" s="67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T360" s="19" t="s">
        <v>148</v>
      </c>
      <c r="AU360" s="19" t="s">
        <v>82</v>
      </c>
    </row>
    <row r="361" spans="1:65" s="2" customFormat="1" ht="16.5" customHeight="1" x14ac:dyDescent="0.2">
      <c r="A361" s="36"/>
      <c r="B361" s="37"/>
      <c r="C361" s="175" t="s">
        <v>824</v>
      </c>
      <c r="D361" s="175" t="s">
        <v>141</v>
      </c>
      <c r="E361" s="176" t="s">
        <v>1999</v>
      </c>
      <c r="F361" s="177" t="s">
        <v>2000</v>
      </c>
      <c r="G361" s="178" t="s">
        <v>144</v>
      </c>
      <c r="H361" s="179">
        <v>1</v>
      </c>
      <c r="I361" s="180">
        <v>2690</v>
      </c>
      <c r="J361" s="181">
        <f>ROUND(I361*H361,2)</f>
        <v>2690</v>
      </c>
      <c r="K361" s="177" t="s">
        <v>145</v>
      </c>
      <c r="L361" s="41"/>
      <c r="M361" s="182" t="s">
        <v>19</v>
      </c>
      <c r="N361" s="183" t="s">
        <v>43</v>
      </c>
      <c r="O361" s="66"/>
      <c r="P361" s="184">
        <f>O361*H361</f>
        <v>0</v>
      </c>
      <c r="Q361" s="184">
        <v>0</v>
      </c>
      <c r="R361" s="184">
        <f>Q361*H361</f>
        <v>0</v>
      </c>
      <c r="S361" s="184">
        <v>0</v>
      </c>
      <c r="T361" s="185">
        <f>S361*H361</f>
        <v>0</v>
      </c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R361" s="186" t="s">
        <v>657</v>
      </c>
      <c r="AT361" s="186" t="s">
        <v>141</v>
      </c>
      <c r="AU361" s="186" t="s">
        <v>82</v>
      </c>
      <c r="AY361" s="19" t="s">
        <v>138</v>
      </c>
      <c r="BE361" s="187">
        <f>IF(N361="základní",J361,0)</f>
        <v>2690</v>
      </c>
      <c r="BF361" s="187">
        <f>IF(N361="snížená",J361,0)</f>
        <v>0</v>
      </c>
      <c r="BG361" s="187">
        <f>IF(N361="zákl. přenesená",J361,0)</f>
        <v>0</v>
      </c>
      <c r="BH361" s="187">
        <f>IF(N361="sníž. přenesená",J361,0)</f>
        <v>0</v>
      </c>
      <c r="BI361" s="187">
        <f>IF(N361="nulová",J361,0)</f>
        <v>0</v>
      </c>
      <c r="BJ361" s="19" t="s">
        <v>80</v>
      </c>
      <c r="BK361" s="187">
        <f>ROUND(I361*H361,2)</f>
        <v>2690</v>
      </c>
      <c r="BL361" s="19" t="s">
        <v>657</v>
      </c>
      <c r="BM361" s="186" t="s">
        <v>2001</v>
      </c>
    </row>
    <row r="362" spans="1:65" s="2" customFormat="1" x14ac:dyDescent="0.2">
      <c r="A362" s="36"/>
      <c r="B362" s="37"/>
      <c r="C362" s="38"/>
      <c r="D362" s="188" t="s">
        <v>148</v>
      </c>
      <c r="E362" s="38"/>
      <c r="F362" s="189" t="s">
        <v>2000</v>
      </c>
      <c r="G362" s="38"/>
      <c r="H362" s="38"/>
      <c r="I362" s="190"/>
      <c r="J362" s="38"/>
      <c r="K362" s="38"/>
      <c r="L362" s="41"/>
      <c r="M362" s="191"/>
      <c r="N362" s="192"/>
      <c r="O362" s="66"/>
      <c r="P362" s="66"/>
      <c r="Q362" s="66"/>
      <c r="R362" s="66"/>
      <c r="S362" s="66"/>
      <c r="T362" s="67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T362" s="19" t="s">
        <v>148</v>
      </c>
      <c r="AU362" s="19" t="s">
        <v>82</v>
      </c>
    </row>
    <row r="363" spans="1:65" s="2" customFormat="1" x14ac:dyDescent="0.2">
      <c r="A363" s="36"/>
      <c r="B363" s="37"/>
      <c r="C363" s="38"/>
      <c r="D363" s="193" t="s">
        <v>150</v>
      </c>
      <c r="E363" s="38"/>
      <c r="F363" s="194" t="s">
        <v>2002</v>
      </c>
      <c r="G363" s="38"/>
      <c r="H363" s="38"/>
      <c r="I363" s="190"/>
      <c r="J363" s="38"/>
      <c r="K363" s="38"/>
      <c r="L363" s="41"/>
      <c r="M363" s="191"/>
      <c r="N363" s="192"/>
      <c r="O363" s="66"/>
      <c r="P363" s="66"/>
      <c r="Q363" s="66"/>
      <c r="R363" s="66"/>
      <c r="S363" s="66"/>
      <c r="T363" s="67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T363" s="19" t="s">
        <v>150</v>
      </c>
      <c r="AU363" s="19" t="s">
        <v>82</v>
      </c>
    </row>
    <row r="364" spans="1:65" s="12" customFormat="1" ht="22.8" customHeight="1" x14ac:dyDescent="0.25">
      <c r="B364" s="159"/>
      <c r="C364" s="160"/>
      <c r="D364" s="161" t="s">
        <v>71</v>
      </c>
      <c r="E364" s="173" t="s">
        <v>2003</v>
      </c>
      <c r="F364" s="173" t="s">
        <v>2004</v>
      </c>
      <c r="G364" s="160"/>
      <c r="H364" s="160"/>
      <c r="I364" s="163"/>
      <c r="J364" s="174">
        <f>BK364</f>
        <v>104957</v>
      </c>
      <c r="K364" s="160"/>
      <c r="L364" s="165"/>
      <c r="M364" s="166"/>
      <c r="N364" s="167"/>
      <c r="O364" s="167"/>
      <c r="P364" s="168">
        <f>SUM(P365:P388)</f>
        <v>0</v>
      </c>
      <c r="Q364" s="167"/>
      <c r="R364" s="168">
        <f>SUM(R365:R388)</f>
        <v>0</v>
      </c>
      <c r="S364" s="167"/>
      <c r="T364" s="169">
        <f>SUM(T365:T388)</f>
        <v>5.6609999999999996</v>
      </c>
      <c r="AR364" s="170" t="s">
        <v>139</v>
      </c>
      <c r="AT364" s="171" t="s">
        <v>71</v>
      </c>
      <c r="AU364" s="171" t="s">
        <v>80</v>
      </c>
      <c r="AY364" s="170" t="s">
        <v>138</v>
      </c>
      <c r="BK364" s="172">
        <f>SUM(BK365:BK388)</f>
        <v>104957</v>
      </c>
    </row>
    <row r="365" spans="1:65" s="2" customFormat="1" ht="37.799999999999997" customHeight="1" x14ac:dyDescent="0.2">
      <c r="A365" s="36"/>
      <c r="B365" s="37"/>
      <c r="C365" s="175" t="s">
        <v>2005</v>
      </c>
      <c r="D365" s="175" t="s">
        <v>141</v>
      </c>
      <c r="E365" s="176" t="s">
        <v>2006</v>
      </c>
      <c r="F365" s="177" t="s">
        <v>2007</v>
      </c>
      <c r="G365" s="178" t="s">
        <v>144</v>
      </c>
      <c r="H365" s="179">
        <v>6</v>
      </c>
      <c r="I365" s="180">
        <v>130</v>
      </c>
      <c r="J365" s="181">
        <f>ROUND(I365*H365,2)</f>
        <v>780</v>
      </c>
      <c r="K365" s="177" t="s">
        <v>145</v>
      </c>
      <c r="L365" s="41"/>
      <c r="M365" s="182" t="s">
        <v>19</v>
      </c>
      <c r="N365" s="183" t="s">
        <v>43</v>
      </c>
      <c r="O365" s="66"/>
      <c r="P365" s="184">
        <f>O365*H365</f>
        <v>0</v>
      </c>
      <c r="Q365" s="184">
        <v>0</v>
      </c>
      <c r="R365" s="184">
        <f>Q365*H365</f>
        <v>0</v>
      </c>
      <c r="S365" s="184">
        <v>3.0000000000000001E-3</v>
      </c>
      <c r="T365" s="185">
        <f>S365*H365</f>
        <v>1.8000000000000002E-2</v>
      </c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R365" s="186" t="s">
        <v>657</v>
      </c>
      <c r="AT365" s="186" t="s">
        <v>141</v>
      </c>
      <c r="AU365" s="186" t="s">
        <v>82</v>
      </c>
      <c r="AY365" s="19" t="s">
        <v>138</v>
      </c>
      <c r="BE365" s="187">
        <f>IF(N365="základní",J365,0)</f>
        <v>780</v>
      </c>
      <c r="BF365" s="187">
        <f>IF(N365="snížená",J365,0)</f>
        <v>0</v>
      </c>
      <c r="BG365" s="187">
        <f>IF(N365="zákl. přenesená",J365,0)</f>
        <v>0</v>
      </c>
      <c r="BH365" s="187">
        <f>IF(N365="sníž. přenesená",J365,0)</f>
        <v>0</v>
      </c>
      <c r="BI365" s="187">
        <f>IF(N365="nulová",J365,0)</f>
        <v>0</v>
      </c>
      <c r="BJ365" s="19" t="s">
        <v>80</v>
      </c>
      <c r="BK365" s="187">
        <f>ROUND(I365*H365,2)</f>
        <v>780</v>
      </c>
      <c r="BL365" s="19" t="s">
        <v>657</v>
      </c>
      <c r="BM365" s="186" t="s">
        <v>2008</v>
      </c>
    </row>
    <row r="366" spans="1:65" s="2" customFormat="1" ht="28.8" x14ac:dyDescent="0.2">
      <c r="A366" s="36"/>
      <c r="B366" s="37"/>
      <c r="C366" s="38"/>
      <c r="D366" s="188" t="s">
        <v>148</v>
      </c>
      <c r="E366" s="38"/>
      <c r="F366" s="189" t="s">
        <v>2007</v>
      </c>
      <c r="G366" s="38"/>
      <c r="H366" s="38"/>
      <c r="I366" s="190"/>
      <c r="J366" s="38"/>
      <c r="K366" s="38"/>
      <c r="L366" s="41"/>
      <c r="M366" s="191"/>
      <c r="N366" s="192"/>
      <c r="O366" s="66"/>
      <c r="P366" s="66"/>
      <c r="Q366" s="66"/>
      <c r="R366" s="66"/>
      <c r="S366" s="66"/>
      <c r="T366" s="67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T366" s="19" t="s">
        <v>148</v>
      </c>
      <c r="AU366" s="19" t="s">
        <v>82</v>
      </c>
    </row>
    <row r="367" spans="1:65" s="2" customFormat="1" x14ac:dyDescent="0.2">
      <c r="A367" s="36"/>
      <c r="B367" s="37"/>
      <c r="C367" s="38"/>
      <c r="D367" s="193" t="s">
        <v>150</v>
      </c>
      <c r="E367" s="38"/>
      <c r="F367" s="194" t="s">
        <v>2009</v>
      </c>
      <c r="G367" s="38"/>
      <c r="H367" s="38"/>
      <c r="I367" s="190"/>
      <c r="J367" s="38"/>
      <c r="K367" s="38"/>
      <c r="L367" s="41"/>
      <c r="M367" s="191"/>
      <c r="N367" s="192"/>
      <c r="O367" s="66"/>
      <c r="P367" s="66"/>
      <c r="Q367" s="66"/>
      <c r="R367" s="66"/>
      <c r="S367" s="66"/>
      <c r="T367" s="67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T367" s="19" t="s">
        <v>150</v>
      </c>
      <c r="AU367" s="19" t="s">
        <v>82</v>
      </c>
    </row>
    <row r="368" spans="1:65" s="2" customFormat="1" ht="49.05" customHeight="1" x14ac:dyDescent="0.2">
      <c r="A368" s="36"/>
      <c r="B368" s="37"/>
      <c r="C368" s="175" t="s">
        <v>2010</v>
      </c>
      <c r="D368" s="175" t="s">
        <v>141</v>
      </c>
      <c r="E368" s="176" t="s">
        <v>2011</v>
      </c>
      <c r="F368" s="177" t="s">
        <v>2012</v>
      </c>
      <c r="G368" s="178" t="s">
        <v>2013</v>
      </c>
      <c r="H368" s="179">
        <v>2</v>
      </c>
      <c r="I368" s="180">
        <v>4910</v>
      </c>
      <c r="J368" s="181">
        <f>ROUND(I368*H368,2)</f>
        <v>9820</v>
      </c>
      <c r="K368" s="177" t="s">
        <v>145</v>
      </c>
      <c r="L368" s="41"/>
      <c r="M368" s="182" t="s">
        <v>19</v>
      </c>
      <c r="N368" s="183" t="s">
        <v>43</v>
      </c>
      <c r="O368" s="66"/>
      <c r="P368" s="184">
        <f>O368*H368</f>
        <v>0</v>
      </c>
      <c r="Q368" s="184">
        <v>0</v>
      </c>
      <c r="R368" s="184">
        <f>Q368*H368</f>
        <v>0</v>
      </c>
      <c r="S368" s="184">
        <v>1.8</v>
      </c>
      <c r="T368" s="185">
        <f>S368*H368</f>
        <v>3.6</v>
      </c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R368" s="186" t="s">
        <v>657</v>
      </c>
      <c r="AT368" s="186" t="s">
        <v>141</v>
      </c>
      <c r="AU368" s="186" t="s">
        <v>82</v>
      </c>
      <c r="AY368" s="19" t="s">
        <v>138</v>
      </c>
      <c r="BE368" s="187">
        <f>IF(N368="základní",J368,0)</f>
        <v>9820</v>
      </c>
      <c r="BF368" s="187">
        <f>IF(N368="snížená",J368,0)</f>
        <v>0</v>
      </c>
      <c r="BG368" s="187">
        <f>IF(N368="zákl. přenesená",J368,0)</f>
        <v>0</v>
      </c>
      <c r="BH368" s="187">
        <f>IF(N368="sníž. přenesená",J368,0)</f>
        <v>0</v>
      </c>
      <c r="BI368" s="187">
        <f>IF(N368="nulová",J368,0)</f>
        <v>0</v>
      </c>
      <c r="BJ368" s="19" t="s">
        <v>80</v>
      </c>
      <c r="BK368" s="187">
        <f>ROUND(I368*H368,2)</f>
        <v>9820</v>
      </c>
      <c r="BL368" s="19" t="s">
        <v>657</v>
      </c>
      <c r="BM368" s="186" t="s">
        <v>2014</v>
      </c>
    </row>
    <row r="369" spans="1:65" s="2" customFormat="1" ht="28.8" x14ac:dyDescent="0.2">
      <c r="A369" s="36"/>
      <c r="B369" s="37"/>
      <c r="C369" s="38"/>
      <c r="D369" s="188" t="s">
        <v>148</v>
      </c>
      <c r="E369" s="38"/>
      <c r="F369" s="189" t="s">
        <v>2012</v>
      </c>
      <c r="G369" s="38"/>
      <c r="H369" s="38"/>
      <c r="I369" s="190"/>
      <c r="J369" s="38"/>
      <c r="K369" s="38"/>
      <c r="L369" s="41"/>
      <c r="M369" s="191"/>
      <c r="N369" s="192"/>
      <c r="O369" s="66"/>
      <c r="P369" s="66"/>
      <c r="Q369" s="66"/>
      <c r="R369" s="66"/>
      <c r="S369" s="66"/>
      <c r="T369" s="67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T369" s="19" t="s">
        <v>148</v>
      </c>
      <c r="AU369" s="19" t="s">
        <v>82</v>
      </c>
    </row>
    <row r="370" spans="1:65" s="2" customFormat="1" x14ac:dyDescent="0.2">
      <c r="A370" s="36"/>
      <c r="B370" s="37"/>
      <c r="C370" s="38"/>
      <c r="D370" s="193" t="s">
        <v>150</v>
      </c>
      <c r="E370" s="38"/>
      <c r="F370" s="194" t="s">
        <v>2015</v>
      </c>
      <c r="G370" s="38"/>
      <c r="H370" s="38"/>
      <c r="I370" s="190"/>
      <c r="J370" s="38"/>
      <c r="K370" s="38"/>
      <c r="L370" s="41"/>
      <c r="M370" s="191"/>
      <c r="N370" s="192"/>
      <c r="O370" s="66"/>
      <c r="P370" s="66"/>
      <c r="Q370" s="66"/>
      <c r="R370" s="66"/>
      <c r="S370" s="66"/>
      <c r="T370" s="67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T370" s="19" t="s">
        <v>150</v>
      </c>
      <c r="AU370" s="19" t="s">
        <v>82</v>
      </c>
    </row>
    <row r="371" spans="1:65" s="2" customFormat="1" ht="24.15" customHeight="1" x14ac:dyDescent="0.2">
      <c r="A371" s="36"/>
      <c r="B371" s="37"/>
      <c r="C371" s="175" t="s">
        <v>2016</v>
      </c>
      <c r="D371" s="175" t="s">
        <v>141</v>
      </c>
      <c r="E371" s="176" t="s">
        <v>2017</v>
      </c>
      <c r="F371" s="177" t="s">
        <v>2018</v>
      </c>
      <c r="G371" s="178" t="s">
        <v>144</v>
      </c>
      <c r="H371" s="179">
        <v>400</v>
      </c>
      <c r="I371" s="180">
        <v>38</v>
      </c>
      <c r="J371" s="181">
        <f>ROUND(I371*H371,2)</f>
        <v>15200</v>
      </c>
      <c r="K371" s="177" t="s">
        <v>145</v>
      </c>
      <c r="L371" s="41"/>
      <c r="M371" s="182" t="s">
        <v>19</v>
      </c>
      <c r="N371" s="183" t="s">
        <v>43</v>
      </c>
      <c r="O371" s="66"/>
      <c r="P371" s="184">
        <f>O371*H371</f>
        <v>0</v>
      </c>
      <c r="Q371" s="184">
        <v>0</v>
      </c>
      <c r="R371" s="184">
        <f>Q371*H371</f>
        <v>0</v>
      </c>
      <c r="S371" s="184">
        <v>8.5999999999999998E-4</v>
      </c>
      <c r="T371" s="185">
        <f>S371*H371</f>
        <v>0.34399999999999997</v>
      </c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R371" s="186" t="s">
        <v>657</v>
      </c>
      <c r="AT371" s="186" t="s">
        <v>141</v>
      </c>
      <c r="AU371" s="186" t="s">
        <v>82</v>
      </c>
      <c r="AY371" s="19" t="s">
        <v>138</v>
      </c>
      <c r="BE371" s="187">
        <f>IF(N371="základní",J371,0)</f>
        <v>15200</v>
      </c>
      <c r="BF371" s="187">
        <f>IF(N371="snížená",J371,0)</f>
        <v>0</v>
      </c>
      <c r="BG371" s="187">
        <f>IF(N371="zákl. přenesená",J371,0)</f>
        <v>0</v>
      </c>
      <c r="BH371" s="187">
        <f>IF(N371="sníž. přenesená",J371,0)</f>
        <v>0</v>
      </c>
      <c r="BI371" s="187">
        <f>IF(N371="nulová",J371,0)</f>
        <v>0</v>
      </c>
      <c r="BJ371" s="19" t="s">
        <v>80</v>
      </c>
      <c r="BK371" s="187">
        <f>ROUND(I371*H371,2)</f>
        <v>15200</v>
      </c>
      <c r="BL371" s="19" t="s">
        <v>657</v>
      </c>
      <c r="BM371" s="186" t="s">
        <v>2019</v>
      </c>
    </row>
    <row r="372" spans="1:65" s="2" customFormat="1" ht="19.2" x14ac:dyDescent="0.2">
      <c r="A372" s="36"/>
      <c r="B372" s="37"/>
      <c r="C372" s="38"/>
      <c r="D372" s="188" t="s">
        <v>148</v>
      </c>
      <c r="E372" s="38"/>
      <c r="F372" s="189" t="s">
        <v>2018</v>
      </c>
      <c r="G372" s="38"/>
      <c r="H372" s="38"/>
      <c r="I372" s="190"/>
      <c r="J372" s="38"/>
      <c r="K372" s="38"/>
      <c r="L372" s="41"/>
      <c r="M372" s="191"/>
      <c r="N372" s="192"/>
      <c r="O372" s="66"/>
      <c r="P372" s="66"/>
      <c r="Q372" s="66"/>
      <c r="R372" s="66"/>
      <c r="S372" s="66"/>
      <c r="T372" s="67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T372" s="19" t="s">
        <v>148</v>
      </c>
      <c r="AU372" s="19" t="s">
        <v>82</v>
      </c>
    </row>
    <row r="373" spans="1:65" s="2" customFormat="1" x14ac:dyDescent="0.2">
      <c r="A373" s="36"/>
      <c r="B373" s="37"/>
      <c r="C373" s="38"/>
      <c r="D373" s="193" t="s">
        <v>150</v>
      </c>
      <c r="E373" s="38"/>
      <c r="F373" s="194" t="s">
        <v>2020</v>
      </c>
      <c r="G373" s="38"/>
      <c r="H373" s="38"/>
      <c r="I373" s="190"/>
      <c r="J373" s="38"/>
      <c r="K373" s="38"/>
      <c r="L373" s="41"/>
      <c r="M373" s="191"/>
      <c r="N373" s="192"/>
      <c r="O373" s="66"/>
      <c r="P373" s="66"/>
      <c r="Q373" s="66"/>
      <c r="R373" s="66"/>
      <c r="S373" s="66"/>
      <c r="T373" s="67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T373" s="19" t="s">
        <v>150</v>
      </c>
      <c r="AU373" s="19" t="s">
        <v>82</v>
      </c>
    </row>
    <row r="374" spans="1:65" s="2" customFormat="1" ht="37.799999999999997" customHeight="1" x14ac:dyDescent="0.2">
      <c r="A374" s="36"/>
      <c r="B374" s="37"/>
      <c r="C374" s="175" t="s">
        <v>2021</v>
      </c>
      <c r="D374" s="175" t="s">
        <v>141</v>
      </c>
      <c r="E374" s="176" t="s">
        <v>2022</v>
      </c>
      <c r="F374" s="177" t="s">
        <v>2023</v>
      </c>
      <c r="G374" s="178" t="s">
        <v>757</v>
      </c>
      <c r="H374" s="179">
        <v>216</v>
      </c>
      <c r="I374" s="180">
        <v>160</v>
      </c>
      <c r="J374" s="181">
        <f>ROUND(I374*H374,2)</f>
        <v>34560</v>
      </c>
      <c r="K374" s="177" t="s">
        <v>145</v>
      </c>
      <c r="L374" s="41"/>
      <c r="M374" s="182" t="s">
        <v>19</v>
      </c>
      <c r="N374" s="183" t="s">
        <v>43</v>
      </c>
      <c r="O374" s="66"/>
      <c r="P374" s="184">
        <f>O374*H374</f>
        <v>0</v>
      </c>
      <c r="Q374" s="184">
        <v>0</v>
      </c>
      <c r="R374" s="184">
        <f>Q374*H374</f>
        <v>0</v>
      </c>
      <c r="S374" s="184">
        <v>2E-3</v>
      </c>
      <c r="T374" s="185">
        <f>S374*H374</f>
        <v>0.432</v>
      </c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R374" s="186" t="s">
        <v>657</v>
      </c>
      <c r="AT374" s="186" t="s">
        <v>141</v>
      </c>
      <c r="AU374" s="186" t="s">
        <v>82</v>
      </c>
      <c r="AY374" s="19" t="s">
        <v>138</v>
      </c>
      <c r="BE374" s="187">
        <f>IF(N374="základní",J374,0)</f>
        <v>34560</v>
      </c>
      <c r="BF374" s="187">
        <f>IF(N374="snížená",J374,0)</f>
        <v>0</v>
      </c>
      <c r="BG374" s="187">
        <f>IF(N374="zákl. přenesená",J374,0)</f>
        <v>0</v>
      </c>
      <c r="BH374" s="187">
        <f>IF(N374="sníž. přenesená",J374,0)</f>
        <v>0</v>
      </c>
      <c r="BI374" s="187">
        <f>IF(N374="nulová",J374,0)</f>
        <v>0</v>
      </c>
      <c r="BJ374" s="19" t="s">
        <v>80</v>
      </c>
      <c r="BK374" s="187">
        <f>ROUND(I374*H374,2)</f>
        <v>34560</v>
      </c>
      <c r="BL374" s="19" t="s">
        <v>657</v>
      </c>
      <c r="BM374" s="186" t="s">
        <v>2024</v>
      </c>
    </row>
    <row r="375" spans="1:65" s="2" customFormat="1" ht="19.2" x14ac:dyDescent="0.2">
      <c r="A375" s="36"/>
      <c r="B375" s="37"/>
      <c r="C375" s="38"/>
      <c r="D375" s="188" t="s">
        <v>148</v>
      </c>
      <c r="E375" s="38"/>
      <c r="F375" s="189" t="s">
        <v>2023</v>
      </c>
      <c r="G375" s="38"/>
      <c r="H375" s="38"/>
      <c r="I375" s="190"/>
      <c r="J375" s="38"/>
      <c r="K375" s="38"/>
      <c r="L375" s="41"/>
      <c r="M375" s="191"/>
      <c r="N375" s="192"/>
      <c r="O375" s="66"/>
      <c r="P375" s="66"/>
      <c r="Q375" s="66"/>
      <c r="R375" s="66"/>
      <c r="S375" s="66"/>
      <c r="T375" s="67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T375" s="19" t="s">
        <v>148</v>
      </c>
      <c r="AU375" s="19" t="s">
        <v>82</v>
      </c>
    </row>
    <row r="376" spans="1:65" s="2" customFormat="1" x14ac:dyDescent="0.2">
      <c r="A376" s="36"/>
      <c r="B376" s="37"/>
      <c r="C376" s="38"/>
      <c r="D376" s="193" t="s">
        <v>150</v>
      </c>
      <c r="E376" s="38"/>
      <c r="F376" s="194" t="s">
        <v>2025</v>
      </c>
      <c r="G376" s="38"/>
      <c r="H376" s="38"/>
      <c r="I376" s="190"/>
      <c r="J376" s="38"/>
      <c r="K376" s="38"/>
      <c r="L376" s="41"/>
      <c r="M376" s="191"/>
      <c r="N376" s="192"/>
      <c r="O376" s="66"/>
      <c r="P376" s="66"/>
      <c r="Q376" s="66"/>
      <c r="R376" s="66"/>
      <c r="S376" s="66"/>
      <c r="T376" s="67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T376" s="19" t="s">
        <v>150</v>
      </c>
      <c r="AU376" s="19" t="s">
        <v>82</v>
      </c>
    </row>
    <row r="377" spans="1:65" s="2" customFormat="1" ht="37.799999999999997" customHeight="1" x14ac:dyDescent="0.2">
      <c r="A377" s="36"/>
      <c r="B377" s="37"/>
      <c r="C377" s="175" t="s">
        <v>2026</v>
      </c>
      <c r="D377" s="175" t="s">
        <v>141</v>
      </c>
      <c r="E377" s="176" t="s">
        <v>2027</v>
      </c>
      <c r="F377" s="177" t="s">
        <v>2028</v>
      </c>
      <c r="G377" s="178" t="s">
        <v>757</v>
      </c>
      <c r="H377" s="179">
        <v>122</v>
      </c>
      <c r="I377" s="180">
        <v>190</v>
      </c>
      <c r="J377" s="181">
        <f>ROUND(I377*H377,2)</f>
        <v>23180</v>
      </c>
      <c r="K377" s="177" t="s">
        <v>145</v>
      </c>
      <c r="L377" s="41"/>
      <c r="M377" s="182" t="s">
        <v>19</v>
      </c>
      <c r="N377" s="183" t="s">
        <v>43</v>
      </c>
      <c r="O377" s="66"/>
      <c r="P377" s="184">
        <f>O377*H377</f>
        <v>0</v>
      </c>
      <c r="Q377" s="184">
        <v>0</v>
      </c>
      <c r="R377" s="184">
        <f>Q377*H377</f>
        <v>0</v>
      </c>
      <c r="S377" s="184">
        <v>3.5000000000000001E-3</v>
      </c>
      <c r="T377" s="185">
        <f>S377*H377</f>
        <v>0.42699999999999999</v>
      </c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R377" s="186" t="s">
        <v>657</v>
      </c>
      <c r="AT377" s="186" t="s">
        <v>141</v>
      </c>
      <c r="AU377" s="186" t="s">
        <v>82</v>
      </c>
      <c r="AY377" s="19" t="s">
        <v>138</v>
      </c>
      <c r="BE377" s="187">
        <f>IF(N377="základní",J377,0)</f>
        <v>23180</v>
      </c>
      <c r="BF377" s="187">
        <f>IF(N377="snížená",J377,0)</f>
        <v>0</v>
      </c>
      <c r="BG377" s="187">
        <f>IF(N377="zákl. přenesená",J377,0)</f>
        <v>0</v>
      </c>
      <c r="BH377" s="187">
        <f>IF(N377="sníž. přenesená",J377,0)</f>
        <v>0</v>
      </c>
      <c r="BI377" s="187">
        <f>IF(N377="nulová",J377,0)</f>
        <v>0</v>
      </c>
      <c r="BJ377" s="19" t="s">
        <v>80</v>
      </c>
      <c r="BK377" s="187">
        <f>ROUND(I377*H377,2)</f>
        <v>23180</v>
      </c>
      <c r="BL377" s="19" t="s">
        <v>657</v>
      </c>
      <c r="BM377" s="186" t="s">
        <v>2029</v>
      </c>
    </row>
    <row r="378" spans="1:65" s="2" customFormat="1" ht="19.2" x14ac:dyDescent="0.2">
      <c r="A378" s="36"/>
      <c r="B378" s="37"/>
      <c r="C378" s="38"/>
      <c r="D378" s="188" t="s">
        <v>148</v>
      </c>
      <c r="E378" s="38"/>
      <c r="F378" s="189" t="s">
        <v>2028</v>
      </c>
      <c r="G378" s="38"/>
      <c r="H378" s="38"/>
      <c r="I378" s="190"/>
      <c r="J378" s="38"/>
      <c r="K378" s="38"/>
      <c r="L378" s="41"/>
      <c r="M378" s="191"/>
      <c r="N378" s="192"/>
      <c r="O378" s="66"/>
      <c r="P378" s="66"/>
      <c r="Q378" s="66"/>
      <c r="R378" s="66"/>
      <c r="S378" s="66"/>
      <c r="T378" s="67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T378" s="19" t="s">
        <v>148</v>
      </c>
      <c r="AU378" s="19" t="s">
        <v>82</v>
      </c>
    </row>
    <row r="379" spans="1:65" s="2" customFormat="1" x14ac:dyDescent="0.2">
      <c r="A379" s="36"/>
      <c r="B379" s="37"/>
      <c r="C379" s="38"/>
      <c r="D379" s="193" t="s">
        <v>150</v>
      </c>
      <c r="E379" s="38"/>
      <c r="F379" s="194" t="s">
        <v>2030</v>
      </c>
      <c r="G379" s="38"/>
      <c r="H379" s="38"/>
      <c r="I379" s="190"/>
      <c r="J379" s="38"/>
      <c r="K379" s="38"/>
      <c r="L379" s="41"/>
      <c r="M379" s="191"/>
      <c r="N379" s="192"/>
      <c r="O379" s="66"/>
      <c r="P379" s="66"/>
      <c r="Q379" s="66"/>
      <c r="R379" s="66"/>
      <c r="S379" s="66"/>
      <c r="T379" s="67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T379" s="19" t="s">
        <v>150</v>
      </c>
      <c r="AU379" s="19" t="s">
        <v>82</v>
      </c>
    </row>
    <row r="380" spans="1:65" s="2" customFormat="1" ht="37.799999999999997" customHeight="1" x14ac:dyDescent="0.2">
      <c r="A380" s="36"/>
      <c r="B380" s="37"/>
      <c r="C380" s="175" t="s">
        <v>2031</v>
      </c>
      <c r="D380" s="175" t="s">
        <v>141</v>
      </c>
      <c r="E380" s="176" t="s">
        <v>2032</v>
      </c>
      <c r="F380" s="177" t="s">
        <v>2033</v>
      </c>
      <c r="G380" s="178" t="s">
        <v>757</v>
      </c>
      <c r="H380" s="179">
        <v>84</v>
      </c>
      <c r="I380" s="180">
        <v>250</v>
      </c>
      <c r="J380" s="181">
        <f>ROUND(I380*H380,2)</f>
        <v>21000</v>
      </c>
      <c r="K380" s="177" t="s">
        <v>145</v>
      </c>
      <c r="L380" s="41"/>
      <c r="M380" s="182" t="s">
        <v>19</v>
      </c>
      <c r="N380" s="183" t="s">
        <v>43</v>
      </c>
      <c r="O380" s="66"/>
      <c r="P380" s="184">
        <f>O380*H380</f>
        <v>0</v>
      </c>
      <c r="Q380" s="184">
        <v>0</v>
      </c>
      <c r="R380" s="184">
        <f>Q380*H380</f>
        <v>0</v>
      </c>
      <c r="S380" s="184">
        <v>0.01</v>
      </c>
      <c r="T380" s="185">
        <f>S380*H380</f>
        <v>0.84</v>
      </c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R380" s="186" t="s">
        <v>657</v>
      </c>
      <c r="AT380" s="186" t="s">
        <v>141</v>
      </c>
      <c r="AU380" s="186" t="s">
        <v>82</v>
      </c>
      <c r="AY380" s="19" t="s">
        <v>138</v>
      </c>
      <c r="BE380" s="187">
        <f>IF(N380="základní",J380,0)</f>
        <v>21000</v>
      </c>
      <c r="BF380" s="187">
        <f>IF(N380="snížená",J380,0)</f>
        <v>0</v>
      </c>
      <c r="BG380" s="187">
        <f>IF(N380="zákl. přenesená",J380,0)</f>
        <v>0</v>
      </c>
      <c r="BH380" s="187">
        <f>IF(N380="sníž. přenesená",J380,0)</f>
        <v>0</v>
      </c>
      <c r="BI380" s="187">
        <f>IF(N380="nulová",J380,0)</f>
        <v>0</v>
      </c>
      <c r="BJ380" s="19" t="s">
        <v>80</v>
      </c>
      <c r="BK380" s="187">
        <f>ROUND(I380*H380,2)</f>
        <v>21000</v>
      </c>
      <c r="BL380" s="19" t="s">
        <v>657</v>
      </c>
      <c r="BM380" s="186" t="s">
        <v>2034</v>
      </c>
    </row>
    <row r="381" spans="1:65" s="2" customFormat="1" ht="19.2" x14ac:dyDescent="0.2">
      <c r="A381" s="36"/>
      <c r="B381" s="37"/>
      <c r="C381" s="38"/>
      <c r="D381" s="188" t="s">
        <v>148</v>
      </c>
      <c r="E381" s="38"/>
      <c r="F381" s="189" t="s">
        <v>2033</v>
      </c>
      <c r="G381" s="38"/>
      <c r="H381" s="38"/>
      <c r="I381" s="190"/>
      <c r="J381" s="38"/>
      <c r="K381" s="38"/>
      <c r="L381" s="41"/>
      <c r="M381" s="191"/>
      <c r="N381" s="192"/>
      <c r="O381" s="66"/>
      <c r="P381" s="66"/>
      <c r="Q381" s="66"/>
      <c r="R381" s="66"/>
      <c r="S381" s="66"/>
      <c r="T381" s="67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T381" s="19" t="s">
        <v>148</v>
      </c>
      <c r="AU381" s="19" t="s">
        <v>82</v>
      </c>
    </row>
    <row r="382" spans="1:65" s="2" customFormat="1" x14ac:dyDescent="0.2">
      <c r="A382" s="36"/>
      <c r="B382" s="37"/>
      <c r="C382" s="38"/>
      <c r="D382" s="193" t="s">
        <v>150</v>
      </c>
      <c r="E382" s="38"/>
      <c r="F382" s="194" t="s">
        <v>2035</v>
      </c>
      <c r="G382" s="38"/>
      <c r="H382" s="38"/>
      <c r="I382" s="190"/>
      <c r="J382" s="38"/>
      <c r="K382" s="38"/>
      <c r="L382" s="41"/>
      <c r="M382" s="191"/>
      <c r="N382" s="192"/>
      <c r="O382" s="66"/>
      <c r="P382" s="66"/>
      <c r="Q382" s="66"/>
      <c r="R382" s="66"/>
      <c r="S382" s="66"/>
      <c r="T382" s="67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T382" s="19" t="s">
        <v>150</v>
      </c>
      <c r="AU382" s="19" t="s">
        <v>82</v>
      </c>
    </row>
    <row r="383" spans="1:65" s="2" customFormat="1" ht="33" customHeight="1" x14ac:dyDescent="0.2">
      <c r="A383" s="36"/>
      <c r="B383" s="37"/>
      <c r="C383" s="175" t="s">
        <v>1067</v>
      </c>
      <c r="D383" s="175" t="s">
        <v>141</v>
      </c>
      <c r="E383" s="176" t="s">
        <v>2036</v>
      </c>
      <c r="F383" s="177" t="s">
        <v>2037</v>
      </c>
      <c r="G383" s="178" t="s">
        <v>372</v>
      </c>
      <c r="H383" s="179">
        <v>1.5</v>
      </c>
      <c r="I383" s="180">
        <v>265</v>
      </c>
      <c r="J383" s="181">
        <f>ROUND(I383*H383,2)</f>
        <v>397.5</v>
      </c>
      <c r="K383" s="177" t="s">
        <v>145</v>
      </c>
      <c r="L383" s="41"/>
      <c r="M383" s="182" t="s">
        <v>19</v>
      </c>
      <c r="N383" s="183" t="s">
        <v>43</v>
      </c>
      <c r="O383" s="66"/>
      <c r="P383" s="184">
        <f>O383*H383</f>
        <v>0</v>
      </c>
      <c r="Q383" s="184">
        <v>0</v>
      </c>
      <c r="R383" s="184">
        <f>Q383*H383</f>
        <v>0</v>
      </c>
      <c r="S383" s="184">
        <v>0</v>
      </c>
      <c r="T383" s="185">
        <f>S383*H383</f>
        <v>0</v>
      </c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R383" s="186" t="s">
        <v>657</v>
      </c>
      <c r="AT383" s="186" t="s">
        <v>141</v>
      </c>
      <c r="AU383" s="186" t="s">
        <v>82</v>
      </c>
      <c r="AY383" s="19" t="s">
        <v>138</v>
      </c>
      <c r="BE383" s="187">
        <f>IF(N383="základní",J383,0)</f>
        <v>397.5</v>
      </c>
      <c r="BF383" s="187">
        <f>IF(N383="snížená",J383,0)</f>
        <v>0</v>
      </c>
      <c r="BG383" s="187">
        <f>IF(N383="zákl. přenesená",J383,0)</f>
        <v>0</v>
      </c>
      <c r="BH383" s="187">
        <f>IF(N383="sníž. přenesená",J383,0)</f>
        <v>0</v>
      </c>
      <c r="BI383" s="187">
        <f>IF(N383="nulová",J383,0)</f>
        <v>0</v>
      </c>
      <c r="BJ383" s="19" t="s">
        <v>80</v>
      </c>
      <c r="BK383" s="187">
        <f>ROUND(I383*H383,2)</f>
        <v>397.5</v>
      </c>
      <c r="BL383" s="19" t="s">
        <v>657</v>
      </c>
      <c r="BM383" s="186" t="s">
        <v>2038</v>
      </c>
    </row>
    <row r="384" spans="1:65" s="2" customFormat="1" ht="19.2" x14ac:dyDescent="0.2">
      <c r="A384" s="36"/>
      <c r="B384" s="37"/>
      <c r="C384" s="38"/>
      <c r="D384" s="188" t="s">
        <v>148</v>
      </c>
      <c r="E384" s="38"/>
      <c r="F384" s="189" t="s">
        <v>2037</v>
      </c>
      <c r="G384" s="38"/>
      <c r="H384" s="38"/>
      <c r="I384" s="190"/>
      <c r="J384" s="38"/>
      <c r="K384" s="38"/>
      <c r="L384" s="41"/>
      <c r="M384" s="191"/>
      <c r="N384" s="192"/>
      <c r="O384" s="66"/>
      <c r="P384" s="66"/>
      <c r="Q384" s="66"/>
      <c r="R384" s="66"/>
      <c r="S384" s="66"/>
      <c r="T384" s="67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T384" s="19" t="s">
        <v>148</v>
      </c>
      <c r="AU384" s="19" t="s">
        <v>82</v>
      </c>
    </row>
    <row r="385" spans="1:65" s="2" customFormat="1" x14ac:dyDescent="0.2">
      <c r="A385" s="36"/>
      <c r="B385" s="37"/>
      <c r="C385" s="38"/>
      <c r="D385" s="193" t="s">
        <v>150</v>
      </c>
      <c r="E385" s="38"/>
      <c r="F385" s="194" t="s">
        <v>2039</v>
      </c>
      <c r="G385" s="38"/>
      <c r="H385" s="38"/>
      <c r="I385" s="190"/>
      <c r="J385" s="38"/>
      <c r="K385" s="38"/>
      <c r="L385" s="41"/>
      <c r="M385" s="191"/>
      <c r="N385" s="192"/>
      <c r="O385" s="66"/>
      <c r="P385" s="66"/>
      <c r="Q385" s="66"/>
      <c r="R385" s="66"/>
      <c r="S385" s="66"/>
      <c r="T385" s="67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T385" s="19" t="s">
        <v>150</v>
      </c>
      <c r="AU385" s="19" t="s">
        <v>82</v>
      </c>
    </row>
    <row r="386" spans="1:65" s="2" customFormat="1" ht="55.5" customHeight="1" x14ac:dyDescent="0.2">
      <c r="A386" s="36"/>
      <c r="B386" s="37"/>
      <c r="C386" s="175" t="s">
        <v>1075</v>
      </c>
      <c r="D386" s="175" t="s">
        <v>141</v>
      </c>
      <c r="E386" s="176" t="s">
        <v>2040</v>
      </c>
      <c r="F386" s="177" t="s">
        <v>2041</v>
      </c>
      <c r="G386" s="178" t="s">
        <v>372</v>
      </c>
      <c r="H386" s="179">
        <v>1.5</v>
      </c>
      <c r="I386" s="180">
        <v>13</v>
      </c>
      <c r="J386" s="181">
        <f>ROUND(I386*H386,2)</f>
        <v>19.5</v>
      </c>
      <c r="K386" s="177" t="s">
        <v>145</v>
      </c>
      <c r="L386" s="41"/>
      <c r="M386" s="182" t="s">
        <v>19</v>
      </c>
      <c r="N386" s="183" t="s">
        <v>43</v>
      </c>
      <c r="O386" s="66"/>
      <c r="P386" s="184">
        <f>O386*H386</f>
        <v>0</v>
      </c>
      <c r="Q386" s="184">
        <v>0</v>
      </c>
      <c r="R386" s="184">
        <f>Q386*H386</f>
        <v>0</v>
      </c>
      <c r="S386" s="184">
        <v>0</v>
      </c>
      <c r="T386" s="185">
        <f>S386*H386</f>
        <v>0</v>
      </c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R386" s="186" t="s">
        <v>657</v>
      </c>
      <c r="AT386" s="186" t="s">
        <v>141</v>
      </c>
      <c r="AU386" s="186" t="s">
        <v>82</v>
      </c>
      <c r="AY386" s="19" t="s">
        <v>138</v>
      </c>
      <c r="BE386" s="187">
        <f>IF(N386="základní",J386,0)</f>
        <v>19.5</v>
      </c>
      <c r="BF386" s="187">
        <f>IF(N386="snížená",J386,0)</f>
        <v>0</v>
      </c>
      <c r="BG386" s="187">
        <f>IF(N386="zákl. přenesená",J386,0)</f>
        <v>0</v>
      </c>
      <c r="BH386" s="187">
        <f>IF(N386="sníž. přenesená",J386,0)</f>
        <v>0</v>
      </c>
      <c r="BI386" s="187">
        <f>IF(N386="nulová",J386,0)</f>
        <v>0</v>
      </c>
      <c r="BJ386" s="19" t="s">
        <v>80</v>
      </c>
      <c r="BK386" s="187">
        <f>ROUND(I386*H386,2)</f>
        <v>19.5</v>
      </c>
      <c r="BL386" s="19" t="s">
        <v>657</v>
      </c>
      <c r="BM386" s="186" t="s">
        <v>2042</v>
      </c>
    </row>
    <row r="387" spans="1:65" s="2" customFormat="1" ht="38.4" x14ac:dyDescent="0.2">
      <c r="A387" s="36"/>
      <c r="B387" s="37"/>
      <c r="C387" s="38"/>
      <c r="D387" s="188" t="s">
        <v>148</v>
      </c>
      <c r="E387" s="38"/>
      <c r="F387" s="189" t="s">
        <v>2041</v>
      </c>
      <c r="G387" s="38"/>
      <c r="H387" s="38"/>
      <c r="I387" s="190"/>
      <c r="J387" s="38"/>
      <c r="K387" s="38"/>
      <c r="L387" s="41"/>
      <c r="M387" s="191"/>
      <c r="N387" s="192"/>
      <c r="O387" s="66"/>
      <c r="P387" s="66"/>
      <c r="Q387" s="66"/>
      <c r="R387" s="66"/>
      <c r="S387" s="66"/>
      <c r="T387" s="67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T387" s="19" t="s">
        <v>148</v>
      </c>
      <c r="AU387" s="19" t="s">
        <v>82</v>
      </c>
    </row>
    <row r="388" spans="1:65" s="2" customFormat="1" x14ac:dyDescent="0.2">
      <c r="A388" s="36"/>
      <c r="B388" s="37"/>
      <c r="C388" s="38"/>
      <c r="D388" s="193" t="s">
        <v>150</v>
      </c>
      <c r="E388" s="38"/>
      <c r="F388" s="194" t="s">
        <v>2043</v>
      </c>
      <c r="G388" s="38"/>
      <c r="H388" s="38"/>
      <c r="I388" s="190"/>
      <c r="J388" s="38"/>
      <c r="K388" s="38"/>
      <c r="L388" s="41"/>
      <c r="M388" s="191"/>
      <c r="N388" s="192"/>
      <c r="O388" s="66"/>
      <c r="P388" s="66"/>
      <c r="Q388" s="66"/>
      <c r="R388" s="66"/>
      <c r="S388" s="66"/>
      <c r="T388" s="67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T388" s="19" t="s">
        <v>150</v>
      </c>
      <c r="AU388" s="19" t="s">
        <v>82</v>
      </c>
    </row>
    <row r="389" spans="1:65" s="12" customFormat="1" ht="22.8" customHeight="1" x14ac:dyDescent="0.25">
      <c r="B389" s="159"/>
      <c r="C389" s="160"/>
      <c r="D389" s="161" t="s">
        <v>71</v>
      </c>
      <c r="E389" s="173" t="s">
        <v>2044</v>
      </c>
      <c r="F389" s="173" t="s">
        <v>2045</v>
      </c>
      <c r="G389" s="160"/>
      <c r="H389" s="160"/>
      <c r="I389" s="163"/>
      <c r="J389" s="174">
        <f>BK389</f>
        <v>55441</v>
      </c>
      <c r="K389" s="160"/>
      <c r="L389" s="165"/>
      <c r="M389" s="166"/>
      <c r="N389" s="167"/>
      <c r="O389" s="167"/>
      <c r="P389" s="168">
        <f>SUM(P390:P425)</f>
        <v>0</v>
      </c>
      <c r="Q389" s="167"/>
      <c r="R389" s="168">
        <f>SUM(R390:R425)</f>
        <v>1.3999999999999999E-2</v>
      </c>
      <c r="S389" s="167"/>
      <c r="T389" s="169">
        <f>SUM(T390:T425)</f>
        <v>0</v>
      </c>
      <c r="AR389" s="170" t="s">
        <v>139</v>
      </c>
      <c r="AT389" s="171" t="s">
        <v>71</v>
      </c>
      <c r="AU389" s="171" t="s">
        <v>80</v>
      </c>
      <c r="AY389" s="170" t="s">
        <v>138</v>
      </c>
      <c r="BK389" s="172">
        <f>SUM(BK390:BK425)</f>
        <v>55441</v>
      </c>
    </row>
    <row r="390" spans="1:65" s="2" customFormat="1" ht="37.799999999999997" customHeight="1" x14ac:dyDescent="0.2">
      <c r="A390" s="36"/>
      <c r="B390" s="37"/>
      <c r="C390" s="175" t="s">
        <v>726</v>
      </c>
      <c r="D390" s="175" t="s">
        <v>141</v>
      </c>
      <c r="E390" s="176" t="s">
        <v>2046</v>
      </c>
      <c r="F390" s="177" t="s">
        <v>2047</v>
      </c>
      <c r="G390" s="178" t="s">
        <v>2048</v>
      </c>
      <c r="H390" s="179">
        <v>1</v>
      </c>
      <c r="I390" s="180">
        <v>435</v>
      </c>
      <c r="J390" s="181">
        <f>ROUND(I390*H390,2)</f>
        <v>435</v>
      </c>
      <c r="K390" s="177" t="s">
        <v>145</v>
      </c>
      <c r="L390" s="41"/>
      <c r="M390" s="182" t="s">
        <v>19</v>
      </c>
      <c r="N390" s="183" t="s">
        <v>43</v>
      </c>
      <c r="O390" s="66"/>
      <c r="P390" s="184">
        <f>O390*H390</f>
        <v>0</v>
      </c>
      <c r="Q390" s="184">
        <v>0</v>
      </c>
      <c r="R390" s="184">
        <f>Q390*H390</f>
        <v>0</v>
      </c>
      <c r="S390" s="184">
        <v>0</v>
      </c>
      <c r="T390" s="185">
        <f>S390*H390</f>
        <v>0</v>
      </c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R390" s="186" t="s">
        <v>657</v>
      </c>
      <c r="AT390" s="186" t="s">
        <v>141</v>
      </c>
      <c r="AU390" s="186" t="s">
        <v>82</v>
      </c>
      <c r="AY390" s="19" t="s">
        <v>138</v>
      </c>
      <c r="BE390" s="187">
        <f>IF(N390="základní",J390,0)</f>
        <v>435</v>
      </c>
      <c r="BF390" s="187">
        <f>IF(N390="snížená",J390,0)</f>
        <v>0</v>
      </c>
      <c r="BG390" s="187">
        <f>IF(N390="zákl. přenesená",J390,0)</f>
        <v>0</v>
      </c>
      <c r="BH390" s="187">
        <f>IF(N390="sníž. přenesená",J390,0)</f>
        <v>0</v>
      </c>
      <c r="BI390" s="187">
        <f>IF(N390="nulová",J390,0)</f>
        <v>0</v>
      </c>
      <c r="BJ390" s="19" t="s">
        <v>80</v>
      </c>
      <c r="BK390" s="187">
        <f>ROUND(I390*H390,2)</f>
        <v>435</v>
      </c>
      <c r="BL390" s="19" t="s">
        <v>657</v>
      </c>
      <c r="BM390" s="186" t="s">
        <v>2049</v>
      </c>
    </row>
    <row r="391" spans="1:65" s="2" customFormat="1" ht="28.8" x14ac:dyDescent="0.2">
      <c r="A391" s="36"/>
      <c r="B391" s="37"/>
      <c r="C391" s="38"/>
      <c r="D391" s="188" t="s">
        <v>148</v>
      </c>
      <c r="E391" s="38"/>
      <c r="F391" s="189" t="s">
        <v>2047</v>
      </c>
      <c r="G391" s="38"/>
      <c r="H391" s="38"/>
      <c r="I391" s="190"/>
      <c r="J391" s="38"/>
      <c r="K391" s="38"/>
      <c r="L391" s="41"/>
      <c r="M391" s="191"/>
      <c r="N391" s="192"/>
      <c r="O391" s="66"/>
      <c r="P391" s="66"/>
      <c r="Q391" s="66"/>
      <c r="R391" s="66"/>
      <c r="S391" s="66"/>
      <c r="T391" s="67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T391" s="19" t="s">
        <v>148</v>
      </c>
      <c r="AU391" s="19" t="s">
        <v>82</v>
      </c>
    </row>
    <row r="392" spans="1:65" s="2" customFormat="1" x14ac:dyDescent="0.2">
      <c r="A392" s="36"/>
      <c r="B392" s="37"/>
      <c r="C392" s="38"/>
      <c r="D392" s="193" t="s">
        <v>150</v>
      </c>
      <c r="E392" s="38"/>
      <c r="F392" s="194" t="s">
        <v>2050</v>
      </c>
      <c r="G392" s="38"/>
      <c r="H392" s="38"/>
      <c r="I392" s="190"/>
      <c r="J392" s="38"/>
      <c r="K392" s="38"/>
      <c r="L392" s="41"/>
      <c r="M392" s="191"/>
      <c r="N392" s="192"/>
      <c r="O392" s="66"/>
      <c r="P392" s="66"/>
      <c r="Q392" s="66"/>
      <c r="R392" s="66"/>
      <c r="S392" s="66"/>
      <c r="T392" s="67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T392" s="19" t="s">
        <v>150</v>
      </c>
      <c r="AU392" s="19" t="s">
        <v>82</v>
      </c>
    </row>
    <row r="393" spans="1:65" s="2" customFormat="1" ht="37.799999999999997" customHeight="1" x14ac:dyDescent="0.2">
      <c r="A393" s="36"/>
      <c r="B393" s="37"/>
      <c r="C393" s="175" t="s">
        <v>730</v>
      </c>
      <c r="D393" s="175" t="s">
        <v>141</v>
      </c>
      <c r="E393" s="176" t="s">
        <v>2051</v>
      </c>
      <c r="F393" s="177" t="s">
        <v>2052</v>
      </c>
      <c r="G393" s="178" t="s">
        <v>2048</v>
      </c>
      <c r="H393" s="179">
        <v>1</v>
      </c>
      <c r="I393" s="180">
        <v>640</v>
      </c>
      <c r="J393" s="181">
        <f>ROUND(I393*H393,2)</f>
        <v>640</v>
      </c>
      <c r="K393" s="177" t="s">
        <v>145</v>
      </c>
      <c r="L393" s="41"/>
      <c r="M393" s="182" t="s">
        <v>19</v>
      </c>
      <c r="N393" s="183" t="s">
        <v>43</v>
      </c>
      <c r="O393" s="66"/>
      <c r="P393" s="184">
        <f>O393*H393</f>
        <v>0</v>
      </c>
      <c r="Q393" s="184">
        <v>0</v>
      </c>
      <c r="R393" s="184">
        <f>Q393*H393</f>
        <v>0</v>
      </c>
      <c r="S393" s="184">
        <v>0</v>
      </c>
      <c r="T393" s="185">
        <f>S393*H393</f>
        <v>0</v>
      </c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R393" s="186" t="s">
        <v>657</v>
      </c>
      <c r="AT393" s="186" t="s">
        <v>141</v>
      </c>
      <c r="AU393" s="186" t="s">
        <v>82</v>
      </c>
      <c r="AY393" s="19" t="s">
        <v>138</v>
      </c>
      <c r="BE393" s="187">
        <f>IF(N393="základní",J393,0)</f>
        <v>640</v>
      </c>
      <c r="BF393" s="187">
        <f>IF(N393="snížená",J393,0)</f>
        <v>0</v>
      </c>
      <c r="BG393" s="187">
        <f>IF(N393="zákl. přenesená",J393,0)</f>
        <v>0</v>
      </c>
      <c r="BH393" s="187">
        <f>IF(N393="sníž. přenesená",J393,0)</f>
        <v>0</v>
      </c>
      <c r="BI393" s="187">
        <f>IF(N393="nulová",J393,0)</f>
        <v>0</v>
      </c>
      <c r="BJ393" s="19" t="s">
        <v>80</v>
      </c>
      <c r="BK393" s="187">
        <f>ROUND(I393*H393,2)</f>
        <v>640</v>
      </c>
      <c r="BL393" s="19" t="s">
        <v>657</v>
      </c>
      <c r="BM393" s="186" t="s">
        <v>2053</v>
      </c>
    </row>
    <row r="394" spans="1:65" s="2" customFormat="1" ht="19.2" x14ac:dyDescent="0.2">
      <c r="A394" s="36"/>
      <c r="B394" s="37"/>
      <c r="C394" s="38"/>
      <c r="D394" s="188" t="s">
        <v>148</v>
      </c>
      <c r="E394" s="38"/>
      <c r="F394" s="189" t="s">
        <v>2052</v>
      </c>
      <c r="G394" s="38"/>
      <c r="H394" s="38"/>
      <c r="I394" s="190"/>
      <c r="J394" s="38"/>
      <c r="K394" s="38"/>
      <c r="L394" s="41"/>
      <c r="M394" s="191"/>
      <c r="N394" s="192"/>
      <c r="O394" s="66"/>
      <c r="P394" s="66"/>
      <c r="Q394" s="66"/>
      <c r="R394" s="66"/>
      <c r="S394" s="66"/>
      <c r="T394" s="67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T394" s="19" t="s">
        <v>148</v>
      </c>
      <c r="AU394" s="19" t="s">
        <v>82</v>
      </c>
    </row>
    <row r="395" spans="1:65" s="2" customFormat="1" x14ac:dyDescent="0.2">
      <c r="A395" s="36"/>
      <c r="B395" s="37"/>
      <c r="C395" s="38"/>
      <c r="D395" s="193" t="s">
        <v>150</v>
      </c>
      <c r="E395" s="38"/>
      <c r="F395" s="194" t="s">
        <v>2054</v>
      </c>
      <c r="G395" s="38"/>
      <c r="H395" s="38"/>
      <c r="I395" s="190"/>
      <c r="J395" s="38"/>
      <c r="K395" s="38"/>
      <c r="L395" s="41"/>
      <c r="M395" s="191"/>
      <c r="N395" s="192"/>
      <c r="O395" s="66"/>
      <c r="P395" s="66"/>
      <c r="Q395" s="66"/>
      <c r="R395" s="66"/>
      <c r="S395" s="66"/>
      <c r="T395" s="67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T395" s="19" t="s">
        <v>150</v>
      </c>
      <c r="AU395" s="19" t="s">
        <v>82</v>
      </c>
    </row>
    <row r="396" spans="1:65" s="2" customFormat="1" ht="49.05" customHeight="1" x14ac:dyDescent="0.2">
      <c r="A396" s="36"/>
      <c r="B396" s="37"/>
      <c r="C396" s="175" t="s">
        <v>738</v>
      </c>
      <c r="D396" s="175" t="s">
        <v>141</v>
      </c>
      <c r="E396" s="176" t="s">
        <v>2055</v>
      </c>
      <c r="F396" s="177" t="s">
        <v>2056</v>
      </c>
      <c r="G396" s="178" t="s">
        <v>2057</v>
      </c>
      <c r="H396" s="179">
        <v>60</v>
      </c>
      <c r="I396" s="180">
        <v>240</v>
      </c>
      <c r="J396" s="181">
        <f>ROUND(I396*H396,2)</f>
        <v>14400</v>
      </c>
      <c r="K396" s="177" t="s">
        <v>145</v>
      </c>
      <c r="L396" s="41"/>
      <c r="M396" s="182" t="s">
        <v>19</v>
      </c>
      <c r="N396" s="183" t="s">
        <v>43</v>
      </c>
      <c r="O396" s="66"/>
      <c r="P396" s="184">
        <f>O396*H396</f>
        <v>0</v>
      </c>
      <c r="Q396" s="184">
        <v>0</v>
      </c>
      <c r="R396" s="184">
        <f>Q396*H396</f>
        <v>0</v>
      </c>
      <c r="S396" s="184">
        <v>0</v>
      </c>
      <c r="T396" s="185">
        <f>S396*H396</f>
        <v>0</v>
      </c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R396" s="186" t="s">
        <v>657</v>
      </c>
      <c r="AT396" s="186" t="s">
        <v>141</v>
      </c>
      <c r="AU396" s="186" t="s">
        <v>82</v>
      </c>
      <c r="AY396" s="19" t="s">
        <v>138</v>
      </c>
      <c r="BE396" s="187">
        <f>IF(N396="základní",J396,0)</f>
        <v>14400</v>
      </c>
      <c r="BF396" s="187">
        <f>IF(N396="snížená",J396,0)</f>
        <v>0</v>
      </c>
      <c r="BG396" s="187">
        <f>IF(N396="zákl. přenesená",J396,0)</f>
        <v>0</v>
      </c>
      <c r="BH396" s="187">
        <f>IF(N396="sníž. přenesená",J396,0)</f>
        <v>0</v>
      </c>
      <c r="BI396" s="187">
        <f>IF(N396="nulová",J396,0)</f>
        <v>0</v>
      </c>
      <c r="BJ396" s="19" t="s">
        <v>80</v>
      </c>
      <c r="BK396" s="187">
        <f>ROUND(I396*H396,2)</f>
        <v>14400</v>
      </c>
      <c r="BL396" s="19" t="s">
        <v>657</v>
      </c>
      <c r="BM396" s="186" t="s">
        <v>2058</v>
      </c>
    </row>
    <row r="397" spans="1:65" s="2" customFormat="1" ht="28.8" x14ac:dyDescent="0.2">
      <c r="A397" s="36"/>
      <c r="B397" s="37"/>
      <c r="C397" s="38"/>
      <c r="D397" s="188" t="s">
        <v>148</v>
      </c>
      <c r="E397" s="38"/>
      <c r="F397" s="189" t="s">
        <v>2056</v>
      </c>
      <c r="G397" s="38"/>
      <c r="H397" s="38"/>
      <c r="I397" s="190"/>
      <c r="J397" s="38"/>
      <c r="K397" s="38"/>
      <c r="L397" s="41"/>
      <c r="M397" s="191"/>
      <c r="N397" s="192"/>
      <c r="O397" s="66"/>
      <c r="P397" s="66"/>
      <c r="Q397" s="66"/>
      <c r="R397" s="66"/>
      <c r="S397" s="66"/>
      <c r="T397" s="67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T397" s="19" t="s">
        <v>148</v>
      </c>
      <c r="AU397" s="19" t="s">
        <v>82</v>
      </c>
    </row>
    <row r="398" spans="1:65" s="2" customFormat="1" x14ac:dyDescent="0.2">
      <c r="A398" s="36"/>
      <c r="B398" s="37"/>
      <c r="C398" s="38"/>
      <c r="D398" s="193" t="s">
        <v>150</v>
      </c>
      <c r="E398" s="38"/>
      <c r="F398" s="194" t="s">
        <v>2059</v>
      </c>
      <c r="G398" s="38"/>
      <c r="H398" s="38"/>
      <c r="I398" s="190"/>
      <c r="J398" s="38"/>
      <c r="K398" s="38"/>
      <c r="L398" s="41"/>
      <c r="M398" s="191"/>
      <c r="N398" s="192"/>
      <c r="O398" s="66"/>
      <c r="P398" s="66"/>
      <c r="Q398" s="66"/>
      <c r="R398" s="66"/>
      <c r="S398" s="66"/>
      <c r="T398" s="67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T398" s="19" t="s">
        <v>150</v>
      </c>
      <c r="AU398" s="19" t="s">
        <v>82</v>
      </c>
    </row>
    <row r="399" spans="1:65" s="2" customFormat="1" ht="44.25" customHeight="1" x14ac:dyDescent="0.2">
      <c r="A399" s="36"/>
      <c r="B399" s="37"/>
      <c r="C399" s="175" t="s">
        <v>748</v>
      </c>
      <c r="D399" s="175" t="s">
        <v>141</v>
      </c>
      <c r="E399" s="176" t="s">
        <v>2060</v>
      </c>
      <c r="F399" s="177" t="s">
        <v>2061</v>
      </c>
      <c r="G399" s="178" t="s">
        <v>144</v>
      </c>
      <c r="H399" s="179">
        <v>162</v>
      </c>
      <c r="I399" s="180">
        <v>80</v>
      </c>
      <c r="J399" s="181">
        <f>ROUND(I399*H399,2)</f>
        <v>12960</v>
      </c>
      <c r="K399" s="177" t="s">
        <v>145</v>
      </c>
      <c r="L399" s="41"/>
      <c r="M399" s="182" t="s">
        <v>19</v>
      </c>
      <c r="N399" s="183" t="s">
        <v>43</v>
      </c>
      <c r="O399" s="66"/>
      <c r="P399" s="184">
        <f>O399*H399</f>
        <v>0</v>
      </c>
      <c r="Q399" s="184">
        <v>0</v>
      </c>
      <c r="R399" s="184">
        <f>Q399*H399</f>
        <v>0</v>
      </c>
      <c r="S399" s="184">
        <v>0</v>
      </c>
      <c r="T399" s="185">
        <f>S399*H399</f>
        <v>0</v>
      </c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R399" s="186" t="s">
        <v>657</v>
      </c>
      <c r="AT399" s="186" t="s">
        <v>141</v>
      </c>
      <c r="AU399" s="186" t="s">
        <v>82</v>
      </c>
      <c r="AY399" s="19" t="s">
        <v>138</v>
      </c>
      <c r="BE399" s="187">
        <f>IF(N399="základní",J399,0)</f>
        <v>12960</v>
      </c>
      <c r="BF399" s="187">
        <f>IF(N399="snížená",J399,0)</f>
        <v>0</v>
      </c>
      <c r="BG399" s="187">
        <f>IF(N399="zákl. přenesená",J399,0)</f>
        <v>0</v>
      </c>
      <c r="BH399" s="187">
        <f>IF(N399="sníž. přenesená",J399,0)</f>
        <v>0</v>
      </c>
      <c r="BI399" s="187">
        <f>IF(N399="nulová",J399,0)</f>
        <v>0</v>
      </c>
      <c r="BJ399" s="19" t="s">
        <v>80</v>
      </c>
      <c r="BK399" s="187">
        <f>ROUND(I399*H399,2)</f>
        <v>12960</v>
      </c>
      <c r="BL399" s="19" t="s">
        <v>657</v>
      </c>
      <c r="BM399" s="186" t="s">
        <v>2062</v>
      </c>
    </row>
    <row r="400" spans="1:65" s="2" customFormat="1" ht="28.8" x14ac:dyDescent="0.2">
      <c r="A400" s="36"/>
      <c r="B400" s="37"/>
      <c r="C400" s="38"/>
      <c r="D400" s="188" t="s">
        <v>148</v>
      </c>
      <c r="E400" s="38"/>
      <c r="F400" s="189" t="s">
        <v>2061</v>
      </c>
      <c r="G400" s="38"/>
      <c r="H400" s="38"/>
      <c r="I400" s="190"/>
      <c r="J400" s="38"/>
      <c r="K400" s="38"/>
      <c r="L400" s="41"/>
      <c r="M400" s="191"/>
      <c r="N400" s="192"/>
      <c r="O400" s="66"/>
      <c r="P400" s="66"/>
      <c r="Q400" s="66"/>
      <c r="R400" s="66"/>
      <c r="S400" s="66"/>
      <c r="T400" s="67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T400" s="19" t="s">
        <v>148</v>
      </c>
      <c r="AU400" s="19" t="s">
        <v>82</v>
      </c>
    </row>
    <row r="401" spans="1:65" s="2" customFormat="1" x14ac:dyDescent="0.2">
      <c r="A401" s="36"/>
      <c r="B401" s="37"/>
      <c r="C401" s="38"/>
      <c r="D401" s="193" t="s">
        <v>150</v>
      </c>
      <c r="E401" s="38"/>
      <c r="F401" s="194" t="s">
        <v>2063</v>
      </c>
      <c r="G401" s="38"/>
      <c r="H401" s="38"/>
      <c r="I401" s="190"/>
      <c r="J401" s="38"/>
      <c r="K401" s="38"/>
      <c r="L401" s="41"/>
      <c r="M401" s="191"/>
      <c r="N401" s="192"/>
      <c r="O401" s="66"/>
      <c r="P401" s="66"/>
      <c r="Q401" s="66"/>
      <c r="R401" s="66"/>
      <c r="S401" s="66"/>
      <c r="T401" s="67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T401" s="19" t="s">
        <v>150</v>
      </c>
      <c r="AU401" s="19" t="s">
        <v>82</v>
      </c>
    </row>
    <row r="402" spans="1:65" s="2" customFormat="1" ht="37.799999999999997" customHeight="1" x14ac:dyDescent="0.2">
      <c r="A402" s="36"/>
      <c r="B402" s="37"/>
      <c r="C402" s="175" t="s">
        <v>754</v>
      </c>
      <c r="D402" s="175" t="s">
        <v>141</v>
      </c>
      <c r="E402" s="176" t="s">
        <v>2064</v>
      </c>
      <c r="F402" s="177" t="s">
        <v>2065</v>
      </c>
      <c r="G402" s="178" t="s">
        <v>2066</v>
      </c>
      <c r="H402" s="179">
        <v>60</v>
      </c>
      <c r="I402" s="180">
        <v>60</v>
      </c>
      <c r="J402" s="181">
        <f>ROUND(I402*H402,2)</f>
        <v>3600</v>
      </c>
      <c r="K402" s="177" t="s">
        <v>145</v>
      </c>
      <c r="L402" s="41"/>
      <c r="M402" s="182" t="s">
        <v>19</v>
      </c>
      <c r="N402" s="183" t="s">
        <v>43</v>
      </c>
      <c r="O402" s="66"/>
      <c r="P402" s="184">
        <f>O402*H402</f>
        <v>0</v>
      </c>
      <c r="Q402" s="184">
        <v>0</v>
      </c>
      <c r="R402" s="184">
        <f>Q402*H402</f>
        <v>0</v>
      </c>
      <c r="S402" s="184">
        <v>0</v>
      </c>
      <c r="T402" s="185">
        <f>S402*H402</f>
        <v>0</v>
      </c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R402" s="186" t="s">
        <v>657</v>
      </c>
      <c r="AT402" s="186" t="s">
        <v>141</v>
      </c>
      <c r="AU402" s="186" t="s">
        <v>82</v>
      </c>
      <c r="AY402" s="19" t="s">
        <v>138</v>
      </c>
      <c r="BE402" s="187">
        <f>IF(N402="základní",J402,0)</f>
        <v>3600</v>
      </c>
      <c r="BF402" s="187">
        <f>IF(N402="snížená",J402,0)</f>
        <v>0</v>
      </c>
      <c r="BG402" s="187">
        <f>IF(N402="zákl. přenesená",J402,0)</f>
        <v>0</v>
      </c>
      <c r="BH402" s="187">
        <f>IF(N402="sníž. přenesená",J402,0)</f>
        <v>0</v>
      </c>
      <c r="BI402" s="187">
        <f>IF(N402="nulová",J402,0)</f>
        <v>0</v>
      </c>
      <c r="BJ402" s="19" t="s">
        <v>80</v>
      </c>
      <c r="BK402" s="187">
        <f>ROUND(I402*H402,2)</f>
        <v>3600</v>
      </c>
      <c r="BL402" s="19" t="s">
        <v>657</v>
      </c>
      <c r="BM402" s="186" t="s">
        <v>2067</v>
      </c>
    </row>
    <row r="403" spans="1:65" s="2" customFormat="1" ht="19.2" x14ac:dyDescent="0.2">
      <c r="A403" s="36"/>
      <c r="B403" s="37"/>
      <c r="C403" s="38"/>
      <c r="D403" s="188" t="s">
        <v>148</v>
      </c>
      <c r="E403" s="38"/>
      <c r="F403" s="189" t="s">
        <v>2065</v>
      </c>
      <c r="G403" s="38"/>
      <c r="H403" s="38"/>
      <c r="I403" s="190"/>
      <c r="J403" s="38"/>
      <c r="K403" s="38"/>
      <c r="L403" s="41"/>
      <c r="M403" s="191"/>
      <c r="N403" s="192"/>
      <c r="O403" s="66"/>
      <c r="P403" s="66"/>
      <c r="Q403" s="66"/>
      <c r="R403" s="66"/>
      <c r="S403" s="66"/>
      <c r="T403" s="67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T403" s="19" t="s">
        <v>148</v>
      </c>
      <c r="AU403" s="19" t="s">
        <v>82</v>
      </c>
    </row>
    <row r="404" spans="1:65" s="2" customFormat="1" x14ac:dyDescent="0.2">
      <c r="A404" s="36"/>
      <c r="B404" s="37"/>
      <c r="C404" s="38"/>
      <c r="D404" s="193" t="s">
        <v>150</v>
      </c>
      <c r="E404" s="38"/>
      <c r="F404" s="194" t="s">
        <v>2068</v>
      </c>
      <c r="G404" s="38"/>
      <c r="H404" s="38"/>
      <c r="I404" s="190"/>
      <c r="J404" s="38"/>
      <c r="K404" s="38"/>
      <c r="L404" s="41"/>
      <c r="M404" s="191"/>
      <c r="N404" s="192"/>
      <c r="O404" s="66"/>
      <c r="P404" s="66"/>
      <c r="Q404" s="66"/>
      <c r="R404" s="66"/>
      <c r="S404" s="66"/>
      <c r="T404" s="67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T404" s="19" t="s">
        <v>150</v>
      </c>
      <c r="AU404" s="19" t="s">
        <v>82</v>
      </c>
    </row>
    <row r="405" spans="1:65" s="2" customFormat="1" ht="33" customHeight="1" x14ac:dyDescent="0.2">
      <c r="A405" s="36"/>
      <c r="B405" s="37"/>
      <c r="C405" s="175" t="s">
        <v>762</v>
      </c>
      <c r="D405" s="175" t="s">
        <v>141</v>
      </c>
      <c r="E405" s="176" t="s">
        <v>2069</v>
      </c>
      <c r="F405" s="177" t="s">
        <v>2070</v>
      </c>
      <c r="G405" s="178" t="s">
        <v>2066</v>
      </c>
      <c r="H405" s="179">
        <v>60</v>
      </c>
      <c r="I405" s="180">
        <v>25</v>
      </c>
      <c r="J405" s="181">
        <f>ROUND(I405*H405,2)</f>
        <v>1500</v>
      </c>
      <c r="K405" s="177" t="s">
        <v>145</v>
      </c>
      <c r="L405" s="41"/>
      <c r="M405" s="182" t="s">
        <v>19</v>
      </c>
      <c r="N405" s="183" t="s">
        <v>43</v>
      </c>
      <c r="O405" s="66"/>
      <c r="P405" s="184">
        <f>O405*H405</f>
        <v>0</v>
      </c>
      <c r="Q405" s="184">
        <v>0</v>
      </c>
      <c r="R405" s="184">
        <f>Q405*H405</f>
        <v>0</v>
      </c>
      <c r="S405" s="184">
        <v>0</v>
      </c>
      <c r="T405" s="185">
        <f>S405*H405</f>
        <v>0</v>
      </c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R405" s="186" t="s">
        <v>657</v>
      </c>
      <c r="AT405" s="186" t="s">
        <v>141</v>
      </c>
      <c r="AU405" s="186" t="s">
        <v>82</v>
      </c>
      <c r="AY405" s="19" t="s">
        <v>138</v>
      </c>
      <c r="BE405" s="187">
        <f>IF(N405="základní",J405,0)</f>
        <v>1500</v>
      </c>
      <c r="BF405" s="187">
        <f>IF(N405="snížená",J405,0)</f>
        <v>0</v>
      </c>
      <c r="BG405" s="187">
        <f>IF(N405="zákl. přenesená",J405,0)</f>
        <v>0</v>
      </c>
      <c r="BH405" s="187">
        <f>IF(N405="sníž. přenesená",J405,0)</f>
        <v>0</v>
      </c>
      <c r="BI405" s="187">
        <f>IF(N405="nulová",J405,0)</f>
        <v>0</v>
      </c>
      <c r="BJ405" s="19" t="s">
        <v>80</v>
      </c>
      <c r="BK405" s="187">
        <f>ROUND(I405*H405,2)</f>
        <v>1500</v>
      </c>
      <c r="BL405" s="19" t="s">
        <v>657</v>
      </c>
      <c r="BM405" s="186" t="s">
        <v>2071</v>
      </c>
    </row>
    <row r="406" spans="1:65" s="2" customFormat="1" ht="19.2" x14ac:dyDescent="0.2">
      <c r="A406" s="36"/>
      <c r="B406" s="37"/>
      <c r="C406" s="38"/>
      <c r="D406" s="188" t="s">
        <v>148</v>
      </c>
      <c r="E406" s="38"/>
      <c r="F406" s="189" t="s">
        <v>2070</v>
      </c>
      <c r="G406" s="38"/>
      <c r="H406" s="38"/>
      <c r="I406" s="190"/>
      <c r="J406" s="38"/>
      <c r="K406" s="38"/>
      <c r="L406" s="41"/>
      <c r="M406" s="191"/>
      <c r="N406" s="192"/>
      <c r="O406" s="66"/>
      <c r="P406" s="66"/>
      <c r="Q406" s="66"/>
      <c r="R406" s="66"/>
      <c r="S406" s="66"/>
      <c r="T406" s="67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T406" s="19" t="s">
        <v>148</v>
      </c>
      <c r="AU406" s="19" t="s">
        <v>82</v>
      </c>
    </row>
    <row r="407" spans="1:65" s="2" customFormat="1" x14ac:dyDescent="0.2">
      <c r="A407" s="36"/>
      <c r="B407" s="37"/>
      <c r="C407" s="38"/>
      <c r="D407" s="193" t="s">
        <v>150</v>
      </c>
      <c r="E407" s="38"/>
      <c r="F407" s="194" t="s">
        <v>2072</v>
      </c>
      <c r="G407" s="38"/>
      <c r="H407" s="38"/>
      <c r="I407" s="190"/>
      <c r="J407" s="38"/>
      <c r="K407" s="38"/>
      <c r="L407" s="41"/>
      <c r="M407" s="191"/>
      <c r="N407" s="192"/>
      <c r="O407" s="66"/>
      <c r="P407" s="66"/>
      <c r="Q407" s="66"/>
      <c r="R407" s="66"/>
      <c r="S407" s="66"/>
      <c r="T407" s="67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T407" s="19" t="s">
        <v>150</v>
      </c>
      <c r="AU407" s="19" t="s">
        <v>82</v>
      </c>
    </row>
    <row r="408" spans="1:65" s="2" customFormat="1" ht="24.15" customHeight="1" x14ac:dyDescent="0.2">
      <c r="A408" s="36"/>
      <c r="B408" s="37"/>
      <c r="C408" s="227" t="s">
        <v>790</v>
      </c>
      <c r="D408" s="227" t="s">
        <v>302</v>
      </c>
      <c r="E408" s="228" t="s">
        <v>2073</v>
      </c>
      <c r="F408" s="229" t="s">
        <v>2074</v>
      </c>
      <c r="G408" s="230" t="s">
        <v>144</v>
      </c>
      <c r="H408" s="231">
        <v>1</v>
      </c>
      <c r="I408" s="232">
        <v>4570</v>
      </c>
      <c r="J408" s="233">
        <f>ROUND(I408*H408,2)</f>
        <v>4570</v>
      </c>
      <c r="K408" s="229" t="s">
        <v>145</v>
      </c>
      <c r="L408" s="234"/>
      <c r="M408" s="235" t="s">
        <v>19</v>
      </c>
      <c r="N408" s="236" t="s">
        <v>43</v>
      </c>
      <c r="O408" s="66"/>
      <c r="P408" s="184">
        <f>O408*H408</f>
        <v>0</v>
      </c>
      <c r="Q408" s="184">
        <v>1.3599999999999999E-2</v>
      </c>
      <c r="R408" s="184">
        <f>Q408*H408</f>
        <v>1.3599999999999999E-2</v>
      </c>
      <c r="S408" s="184">
        <v>0</v>
      </c>
      <c r="T408" s="185">
        <f>S408*H408</f>
        <v>0</v>
      </c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R408" s="186" t="s">
        <v>2075</v>
      </c>
      <c r="AT408" s="186" t="s">
        <v>302</v>
      </c>
      <c r="AU408" s="186" t="s">
        <v>82</v>
      </c>
      <c r="AY408" s="19" t="s">
        <v>138</v>
      </c>
      <c r="BE408" s="187">
        <f>IF(N408="základní",J408,0)</f>
        <v>4570</v>
      </c>
      <c r="BF408" s="187">
        <f>IF(N408="snížená",J408,0)</f>
        <v>0</v>
      </c>
      <c r="BG408" s="187">
        <f>IF(N408="zákl. přenesená",J408,0)</f>
        <v>0</v>
      </c>
      <c r="BH408" s="187">
        <f>IF(N408="sníž. přenesená",J408,0)</f>
        <v>0</v>
      </c>
      <c r="BI408" s="187">
        <f>IF(N408="nulová",J408,0)</f>
        <v>0</v>
      </c>
      <c r="BJ408" s="19" t="s">
        <v>80</v>
      </c>
      <c r="BK408" s="187">
        <f>ROUND(I408*H408,2)</f>
        <v>4570</v>
      </c>
      <c r="BL408" s="19" t="s">
        <v>657</v>
      </c>
      <c r="BM408" s="186" t="s">
        <v>2076</v>
      </c>
    </row>
    <row r="409" spans="1:65" s="2" customFormat="1" ht="19.2" x14ac:dyDescent="0.2">
      <c r="A409" s="36"/>
      <c r="B409" s="37"/>
      <c r="C409" s="38"/>
      <c r="D409" s="188" t="s">
        <v>148</v>
      </c>
      <c r="E409" s="38"/>
      <c r="F409" s="189" t="s">
        <v>2074</v>
      </c>
      <c r="G409" s="38"/>
      <c r="H409" s="38"/>
      <c r="I409" s="190"/>
      <c r="J409" s="38"/>
      <c r="K409" s="38"/>
      <c r="L409" s="41"/>
      <c r="M409" s="191"/>
      <c r="N409" s="192"/>
      <c r="O409" s="66"/>
      <c r="P409" s="66"/>
      <c r="Q409" s="66"/>
      <c r="R409" s="66"/>
      <c r="S409" s="66"/>
      <c r="T409" s="67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T409" s="19" t="s">
        <v>148</v>
      </c>
      <c r="AU409" s="19" t="s">
        <v>82</v>
      </c>
    </row>
    <row r="410" spans="1:65" s="2" customFormat="1" ht="24.15" customHeight="1" x14ac:dyDescent="0.2">
      <c r="A410" s="36"/>
      <c r="B410" s="37"/>
      <c r="C410" s="175" t="s">
        <v>773</v>
      </c>
      <c r="D410" s="175" t="s">
        <v>141</v>
      </c>
      <c r="E410" s="176" t="s">
        <v>2077</v>
      </c>
      <c r="F410" s="177" t="s">
        <v>2078</v>
      </c>
      <c r="G410" s="178" t="s">
        <v>2066</v>
      </c>
      <c r="H410" s="179">
        <v>20</v>
      </c>
      <c r="I410" s="180">
        <v>55</v>
      </c>
      <c r="J410" s="181">
        <f>ROUND(I410*H410,2)</f>
        <v>1100</v>
      </c>
      <c r="K410" s="177" t="s">
        <v>145</v>
      </c>
      <c r="L410" s="41"/>
      <c r="M410" s="182" t="s">
        <v>19</v>
      </c>
      <c r="N410" s="183" t="s">
        <v>43</v>
      </c>
      <c r="O410" s="66"/>
      <c r="P410" s="184">
        <f>O410*H410</f>
        <v>0</v>
      </c>
      <c r="Q410" s="184">
        <v>0</v>
      </c>
      <c r="R410" s="184">
        <f>Q410*H410</f>
        <v>0</v>
      </c>
      <c r="S410" s="184">
        <v>0</v>
      </c>
      <c r="T410" s="185">
        <f>S410*H410</f>
        <v>0</v>
      </c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R410" s="186" t="s">
        <v>657</v>
      </c>
      <c r="AT410" s="186" t="s">
        <v>141</v>
      </c>
      <c r="AU410" s="186" t="s">
        <v>82</v>
      </c>
      <c r="AY410" s="19" t="s">
        <v>138</v>
      </c>
      <c r="BE410" s="187">
        <f>IF(N410="základní",J410,0)</f>
        <v>1100</v>
      </c>
      <c r="BF410" s="187">
        <f>IF(N410="snížená",J410,0)</f>
        <v>0</v>
      </c>
      <c r="BG410" s="187">
        <f>IF(N410="zákl. přenesená",J410,0)</f>
        <v>0</v>
      </c>
      <c r="BH410" s="187">
        <f>IF(N410="sníž. přenesená",J410,0)</f>
        <v>0</v>
      </c>
      <c r="BI410" s="187">
        <f>IF(N410="nulová",J410,0)</f>
        <v>0</v>
      </c>
      <c r="BJ410" s="19" t="s">
        <v>80</v>
      </c>
      <c r="BK410" s="187">
        <f>ROUND(I410*H410,2)</f>
        <v>1100</v>
      </c>
      <c r="BL410" s="19" t="s">
        <v>657</v>
      </c>
      <c r="BM410" s="186" t="s">
        <v>2079</v>
      </c>
    </row>
    <row r="411" spans="1:65" s="2" customFormat="1" ht="19.2" x14ac:dyDescent="0.2">
      <c r="A411" s="36"/>
      <c r="B411" s="37"/>
      <c r="C411" s="38"/>
      <c r="D411" s="188" t="s">
        <v>148</v>
      </c>
      <c r="E411" s="38"/>
      <c r="F411" s="189" t="s">
        <v>2078</v>
      </c>
      <c r="G411" s="38"/>
      <c r="H411" s="38"/>
      <c r="I411" s="190"/>
      <c r="J411" s="38"/>
      <c r="K411" s="38"/>
      <c r="L411" s="41"/>
      <c r="M411" s="191"/>
      <c r="N411" s="192"/>
      <c r="O411" s="66"/>
      <c r="P411" s="66"/>
      <c r="Q411" s="66"/>
      <c r="R411" s="66"/>
      <c r="S411" s="66"/>
      <c r="T411" s="67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T411" s="19" t="s">
        <v>148</v>
      </c>
      <c r="AU411" s="19" t="s">
        <v>82</v>
      </c>
    </row>
    <row r="412" spans="1:65" s="2" customFormat="1" x14ac:dyDescent="0.2">
      <c r="A412" s="36"/>
      <c r="B412" s="37"/>
      <c r="C412" s="38"/>
      <c r="D412" s="193" t="s">
        <v>150</v>
      </c>
      <c r="E412" s="38"/>
      <c r="F412" s="194" t="s">
        <v>2080</v>
      </c>
      <c r="G412" s="38"/>
      <c r="H412" s="38"/>
      <c r="I412" s="190"/>
      <c r="J412" s="38"/>
      <c r="K412" s="38"/>
      <c r="L412" s="41"/>
      <c r="M412" s="191"/>
      <c r="N412" s="192"/>
      <c r="O412" s="66"/>
      <c r="P412" s="66"/>
      <c r="Q412" s="66"/>
      <c r="R412" s="66"/>
      <c r="S412" s="66"/>
      <c r="T412" s="67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T412" s="19" t="s">
        <v>150</v>
      </c>
      <c r="AU412" s="19" t="s">
        <v>82</v>
      </c>
    </row>
    <row r="413" spans="1:65" s="2" customFormat="1" ht="24.15" customHeight="1" x14ac:dyDescent="0.2">
      <c r="A413" s="36"/>
      <c r="B413" s="37"/>
      <c r="C413" s="227" t="s">
        <v>798</v>
      </c>
      <c r="D413" s="227" t="s">
        <v>302</v>
      </c>
      <c r="E413" s="228" t="s">
        <v>2081</v>
      </c>
      <c r="F413" s="229" t="s">
        <v>2082</v>
      </c>
      <c r="G413" s="230" t="s">
        <v>144</v>
      </c>
      <c r="H413" s="231">
        <v>10</v>
      </c>
      <c r="I413" s="232">
        <v>88</v>
      </c>
      <c r="J413" s="233">
        <f>ROUND(I413*H413,2)</f>
        <v>880</v>
      </c>
      <c r="K413" s="229" t="s">
        <v>19</v>
      </c>
      <c r="L413" s="234"/>
      <c r="M413" s="235" t="s">
        <v>19</v>
      </c>
      <c r="N413" s="236" t="s">
        <v>43</v>
      </c>
      <c r="O413" s="66"/>
      <c r="P413" s="184">
        <f>O413*H413</f>
        <v>0</v>
      </c>
      <c r="Q413" s="184">
        <v>0</v>
      </c>
      <c r="R413" s="184">
        <f>Q413*H413</f>
        <v>0</v>
      </c>
      <c r="S413" s="184">
        <v>0</v>
      </c>
      <c r="T413" s="185">
        <f>S413*H413</f>
        <v>0</v>
      </c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R413" s="186" t="s">
        <v>2075</v>
      </c>
      <c r="AT413" s="186" t="s">
        <v>302</v>
      </c>
      <c r="AU413" s="186" t="s">
        <v>82</v>
      </c>
      <c r="AY413" s="19" t="s">
        <v>138</v>
      </c>
      <c r="BE413" s="187">
        <f>IF(N413="základní",J413,0)</f>
        <v>880</v>
      </c>
      <c r="BF413" s="187">
        <f>IF(N413="snížená",J413,0)</f>
        <v>0</v>
      </c>
      <c r="BG413" s="187">
        <f>IF(N413="zákl. přenesená",J413,0)</f>
        <v>0</v>
      </c>
      <c r="BH413" s="187">
        <f>IF(N413="sníž. přenesená",J413,0)</f>
        <v>0</v>
      </c>
      <c r="BI413" s="187">
        <f>IF(N413="nulová",J413,0)</f>
        <v>0</v>
      </c>
      <c r="BJ413" s="19" t="s">
        <v>80</v>
      </c>
      <c r="BK413" s="187">
        <f>ROUND(I413*H413,2)</f>
        <v>880</v>
      </c>
      <c r="BL413" s="19" t="s">
        <v>657</v>
      </c>
      <c r="BM413" s="186" t="s">
        <v>2083</v>
      </c>
    </row>
    <row r="414" spans="1:65" s="2" customFormat="1" x14ac:dyDescent="0.2">
      <c r="A414" s="36"/>
      <c r="B414" s="37"/>
      <c r="C414" s="38"/>
      <c r="D414" s="188" t="s">
        <v>148</v>
      </c>
      <c r="E414" s="38"/>
      <c r="F414" s="189" t="s">
        <v>2082</v>
      </c>
      <c r="G414" s="38"/>
      <c r="H414" s="38"/>
      <c r="I414" s="190"/>
      <c r="J414" s="38"/>
      <c r="K414" s="38"/>
      <c r="L414" s="41"/>
      <c r="M414" s="191"/>
      <c r="N414" s="192"/>
      <c r="O414" s="66"/>
      <c r="P414" s="66"/>
      <c r="Q414" s="66"/>
      <c r="R414" s="66"/>
      <c r="S414" s="66"/>
      <c r="T414" s="67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T414" s="19" t="s">
        <v>148</v>
      </c>
      <c r="AU414" s="19" t="s">
        <v>82</v>
      </c>
    </row>
    <row r="415" spans="1:65" s="2" customFormat="1" ht="16.5" customHeight="1" x14ac:dyDescent="0.2">
      <c r="A415" s="36"/>
      <c r="B415" s="37"/>
      <c r="C415" s="227" t="s">
        <v>805</v>
      </c>
      <c r="D415" s="227" t="s">
        <v>302</v>
      </c>
      <c r="E415" s="228" t="s">
        <v>2084</v>
      </c>
      <c r="F415" s="229" t="s">
        <v>2085</v>
      </c>
      <c r="G415" s="230" t="s">
        <v>144</v>
      </c>
      <c r="H415" s="231">
        <v>4</v>
      </c>
      <c r="I415" s="232">
        <v>1043</v>
      </c>
      <c r="J415" s="233">
        <f>ROUND(I415*H415,2)</f>
        <v>4172</v>
      </c>
      <c r="K415" s="229" t="s">
        <v>145</v>
      </c>
      <c r="L415" s="234"/>
      <c r="M415" s="235" t="s">
        <v>19</v>
      </c>
      <c r="N415" s="236" t="s">
        <v>43</v>
      </c>
      <c r="O415" s="66"/>
      <c r="P415" s="184">
        <f>O415*H415</f>
        <v>0</v>
      </c>
      <c r="Q415" s="184">
        <v>1E-4</v>
      </c>
      <c r="R415" s="184">
        <f>Q415*H415</f>
        <v>4.0000000000000002E-4</v>
      </c>
      <c r="S415" s="184">
        <v>0</v>
      </c>
      <c r="T415" s="185">
        <f>S415*H415</f>
        <v>0</v>
      </c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R415" s="186" t="s">
        <v>2075</v>
      </c>
      <c r="AT415" s="186" t="s">
        <v>302</v>
      </c>
      <c r="AU415" s="186" t="s">
        <v>82</v>
      </c>
      <c r="AY415" s="19" t="s">
        <v>138</v>
      </c>
      <c r="BE415" s="187">
        <f>IF(N415="základní",J415,0)</f>
        <v>4172</v>
      </c>
      <c r="BF415" s="187">
        <f>IF(N415="snížená",J415,0)</f>
        <v>0</v>
      </c>
      <c r="BG415" s="187">
        <f>IF(N415="zákl. přenesená",J415,0)</f>
        <v>0</v>
      </c>
      <c r="BH415" s="187">
        <f>IF(N415="sníž. přenesená",J415,0)</f>
        <v>0</v>
      </c>
      <c r="BI415" s="187">
        <f>IF(N415="nulová",J415,0)</f>
        <v>0</v>
      </c>
      <c r="BJ415" s="19" t="s">
        <v>80</v>
      </c>
      <c r="BK415" s="187">
        <f>ROUND(I415*H415,2)</f>
        <v>4172</v>
      </c>
      <c r="BL415" s="19" t="s">
        <v>657</v>
      </c>
      <c r="BM415" s="186" t="s">
        <v>2086</v>
      </c>
    </row>
    <row r="416" spans="1:65" s="2" customFormat="1" x14ac:dyDescent="0.2">
      <c r="A416" s="36"/>
      <c r="B416" s="37"/>
      <c r="C416" s="38"/>
      <c r="D416" s="188" t="s">
        <v>148</v>
      </c>
      <c r="E416" s="38"/>
      <c r="F416" s="189" t="s">
        <v>2085</v>
      </c>
      <c r="G416" s="38"/>
      <c r="H416" s="38"/>
      <c r="I416" s="190"/>
      <c r="J416" s="38"/>
      <c r="K416" s="38"/>
      <c r="L416" s="41"/>
      <c r="M416" s="191"/>
      <c r="N416" s="192"/>
      <c r="O416" s="66"/>
      <c r="P416" s="66"/>
      <c r="Q416" s="66"/>
      <c r="R416" s="66"/>
      <c r="S416" s="66"/>
      <c r="T416" s="67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T416" s="19" t="s">
        <v>148</v>
      </c>
      <c r="AU416" s="19" t="s">
        <v>82</v>
      </c>
    </row>
    <row r="417" spans="1:65" s="2" customFormat="1" ht="24.15" customHeight="1" x14ac:dyDescent="0.2">
      <c r="A417" s="36"/>
      <c r="B417" s="37"/>
      <c r="C417" s="175" t="s">
        <v>767</v>
      </c>
      <c r="D417" s="175" t="s">
        <v>141</v>
      </c>
      <c r="E417" s="176" t="s">
        <v>2087</v>
      </c>
      <c r="F417" s="177" t="s">
        <v>2088</v>
      </c>
      <c r="G417" s="178" t="s">
        <v>2066</v>
      </c>
      <c r="H417" s="179">
        <v>60</v>
      </c>
      <c r="I417" s="180">
        <v>84</v>
      </c>
      <c r="J417" s="181">
        <f>ROUND(I417*H417,2)</f>
        <v>5040</v>
      </c>
      <c r="K417" s="177" t="s">
        <v>145</v>
      </c>
      <c r="L417" s="41"/>
      <c r="M417" s="182" t="s">
        <v>19</v>
      </c>
      <c r="N417" s="183" t="s">
        <v>43</v>
      </c>
      <c r="O417" s="66"/>
      <c r="P417" s="184">
        <f>O417*H417</f>
        <v>0</v>
      </c>
      <c r="Q417" s="184">
        <v>0</v>
      </c>
      <c r="R417" s="184">
        <f>Q417*H417</f>
        <v>0</v>
      </c>
      <c r="S417" s="184">
        <v>0</v>
      </c>
      <c r="T417" s="185">
        <f>S417*H417</f>
        <v>0</v>
      </c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R417" s="186" t="s">
        <v>657</v>
      </c>
      <c r="AT417" s="186" t="s">
        <v>141</v>
      </c>
      <c r="AU417" s="186" t="s">
        <v>82</v>
      </c>
      <c r="AY417" s="19" t="s">
        <v>138</v>
      </c>
      <c r="BE417" s="187">
        <f>IF(N417="základní",J417,0)</f>
        <v>5040</v>
      </c>
      <c r="BF417" s="187">
        <f>IF(N417="snížená",J417,0)</f>
        <v>0</v>
      </c>
      <c r="BG417" s="187">
        <f>IF(N417="zákl. přenesená",J417,0)</f>
        <v>0</v>
      </c>
      <c r="BH417" s="187">
        <f>IF(N417="sníž. přenesená",J417,0)</f>
        <v>0</v>
      </c>
      <c r="BI417" s="187">
        <f>IF(N417="nulová",J417,0)</f>
        <v>0</v>
      </c>
      <c r="BJ417" s="19" t="s">
        <v>80</v>
      </c>
      <c r="BK417" s="187">
        <f>ROUND(I417*H417,2)</f>
        <v>5040</v>
      </c>
      <c r="BL417" s="19" t="s">
        <v>657</v>
      </c>
      <c r="BM417" s="186" t="s">
        <v>2089</v>
      </c>
    </row>
    <row r="418" spans="1:65" s="2" customFormat="1" ht="19.2" x14ac:dyDescent="0.2">
      <c r="A418" s="36"/>
      <c r="B418" s="37"/>
      <c r="C418" s="38"/>
      <c r="D418" s="188" t="s">
        <v>148</v>
      </c>
      <c r="E418" s="38"/>
      <c r="F418" s="189" t="s">
        <v>2088</v>
      </c>
      <c r="G418" s="38"/>
      <c r="H418" s="38"/>
      <c r="I418" s="190"/>
      <c r="J418" s="38"/>
      <c r="K418" s="38"/>
      <c r="L418" s="41"/>
      <c r="M418" s="191"/>
      <c r="N418" s="192"/>
      <c r="O418" s="66"/>
      <c r="P418" s="66"/>
      <c r="Q418" s="66"/>
      <c r="R418" s="66"/>
      <c r="S418" s="66"/>
      <c r="T418" s="67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T418" s="19" t="s">
        <v>148</v>
      </c>
      <c r="AU418" s="19" t="s">
        <v>82</v>
      </c>
    </row>
    <row r="419" spans="1:65" s="2" customFormat="1" x14ac:dyDescent="0.2">
      <c r="A419" s="36"/>
      <c r="B419" s="37"/>
      <c r="C419" s="38"/>
      <c r="D419" s="193" t="s">
        <v>150</v>
      </c>
      <c r="E419" s="38"/>
      <c r="F419" s="194" t="s">
        <v>2090</v>
      </c>
      <c r="G419" s="38"/>
      <c r="H419" s="38"/>
      <c r="I419" s="190"/>
      <c r="J419" s="38"/>
      <c r="K419" s="38"/>
      <c r="L419" s="41"/>
      <c r="M419" s="191"/>
      <c r="N419" s="192"/>
      <c r="O419" s="66"/>
      <c r="P419" s="66"/>
      <c r="Q419" s="66"/>
      <c r="R419" s="66"/>
      <c r="S419" s="66"/>
      <c r="T419" s="67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T419" s="19" t="s">
        <v>150</v>
      </c>
      <c r="AU419" s="19" t="s">
        <v>82</v>
      </c>
    </row>
    <row r="420" spans="1:65" s="2" customFormat="1" ht="24.15" customHeight="1" x14ac:dyDescent="0.2">
      <c r="A420" s="36"/>
      <c r="B420" s="37"/>
      <c r="C420" s="175" t="s">
        <v>779</v>
      </c>
      <c r="D420" s="175" t="s">
        <v>141</v>
      </c>
      <c r="E420" s="176" t="s">
        <v>2091</v>
      </c>
      <c r="F420" s="177" t="s">
        <v>2092</v>
      </c>
      <c r="G420" s="178" t="s">
        <v>2066</v>
      </c>
      <c r="H420" s="179">
        <v>2</v>
      </c>
      <c r="I420" s="180">
        <v>72</v>
      </c>
      <c r="J420" s="181">
        <f>ROUND(I420*H420,2)</f>
        <v>144</v>
      </c>
      <c r="K420" s="177" t="s">
        <v>145</v>
      </c>
      <c r="L420" s="41"/>
      <c r="M420" s="182" t="s">
        <v>19</v>
      </c>
      <c r="N420" s="183" t="s">
        <v>43</v>
      </c>
      <c r="O420" s="66"/>
      <c r="P420" s="184">
        <f>O420*H420</f>
        <v>0</v>
      </c>
      <c r="Q420" s="184">
        <v>0</v>
      </c>
      <c r="R420" s="184">
        <f>Q420*H420</f>
        <v>0</v>
      </c>
      <c r="S420" s="184">
        <v>0</v>
      </c>
      <c r="T420" s="185">
        <f>S420*H420</f>
        <v>0</v>
      </c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R420" s="186" t="s">
        <v>657</v>
      </c>
      <c r="AT420" s="186" t="s">
        <v>141</v>
      </c>
      <c r="AU420" s="186" t="s">
        <v>82</v>
      </c>
      <c r="AY420" s="19" t="s">
        <v>138</v>
      </c>
      <c r="BE420" s="187">
        <f>IF(N420="základní",J420,0)</f>
        <v>144</v>
      </c>
      <c r="BF420" s="187">
        <f>IF(N420="snížená",J420,0)</f>
        <v>0</v>
      </c>
      <c r="BG420" s="187">
        <f>IF(N420="zákl. přenesená",J420,0)</f>
        <v>0</v>
      </c>
      <c r="BH420" s="187">
        <f>IF(N420="sníž. přenesená",J420,0)</f>
        <v>0</v>
      </c>
      <c r="BI420" s="187">
        <f>IF(N420="nulová",J420,0)</f>
        <v>0</v>
      </c>
      <c r="BJ420" s="19" t="s">
        <v>80</v>
      </c>
      <c r="BK420" s="187">
        <f>ROUND(I420*H420,2)</f>
        <v>144</v>
      </c>
      <c r="BL420" s="19" t="s">
        <v>657</v>
      </c>
      <c r="BM420" s="186" t="s">
        <v>2093</v>
      </c>
    </row>
    <row r="421" spans="1:65" s="2" customFormat="1" x14ac:dyDescent="0.2">
      <c r="A421" s="36"/>
      <c r="B421" s="37"/>
      <c r="C421" s="38"/>
      <c r="D421" s="188" t="s">
        <v>148</v>
      </c>
      <c r="E421" s="38"/>
      <c r="F421" s="189" t="s">
        <v>2092</v>
      </c>
      <c r="G421" s="38"/>
      <c r="H421" s="38"/>
      <c r="I421" s="190"/>
      <c r="J421" s="38"/>
      <c r="K421" s="38"/>
      <c r="L421" s="41"/>
      <c r="M421" s="191"/>
      <c r="N421" s="192"/>
      <c r="O421" s="66"/>
      <c r="P421" s="66"/>
      <c r="Q421" s="66"/>
      <c r="R421" s="66"/>
      <c r="S421" s="66"/>
      <c r="T421" s="67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T421" s="19" t="s">
        <v>148</v>
      </c>
      <c r="AU421" s="19" t="s">
        <v>82</v>
      </c>
    </row>
    <row r="422" spans="1:65" s="2" customFormat="1" x14ac:dyDescent="0.2">
      <c r="A422" s="36"/>
      <c r="B422" s="37"/>
      <c r="C422" s="38"/>
      <c r="D422" s="193" t="s">
        <v>150</v>
      </c>
      <c r="E422" s="38"/>
      <c r="F422" s="194" t="s">
        <v>2094</v>
      </c>
      <c r="G422" s="38"/>
      <c r="H422" s="38"/>
      <c r="I422" s="190"/>
      <c r="J422" s="38"/>
      <c r="K422" s="38"/>
      <c r="L422" s="41"/>
      <c r="M422" s="191"/>
      <c r="N422" s="192"/>
      <c r="O422" s="66"/>
      <c r="P422" s="66"/>
      <c r="Q422" s="66"/>
      <c r="R422" s="66"/>
      <c r="S422" s="66"/>
      <c r="T422" s="67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T422" s="19" t="s">
        <v>150</v>
      </c>
      <c r="AU422" s="19" t="s">
        <v>82</v>
      </c>
    </row>
    <row r="423" spans="1:65" s="2" customFormat="1" ht="22.8" x14ac:dyDescent="0.2">
      <c r="A423" s="36"/>
      <c r="B423" s="37"/>
      <c r="C423" s="175" t="s">
        <v>784</v>
      </c>
      <c r="D423" s="175" t="s">
        <v>141</v>
      </c>
      <c r="E423" s="176" t="s">
        <v>2095</v>
      </c>
      <c r="F423" s="177" t="s">
        <v>2096</v>
      </c>
      <c r="G423" s="178" t="s">
        <v>2066</v>
      </c>
      <c r="H423" s="179">
        <v>50</v>
      </c>
      <c r="I423" s="180">
        <v>120</v>
      </c>
      <c r="J423" s="181">
        <f>ROUND(I423*H423,2)</f>
        <v>6000</v>
      </c>
      <c r="K423" s="177" t="s">
        <v>145</v>
      </c>
      <c r="L423" s="41"/>
      <c r="M423" s="182" t="s">
        <v>19</v>
      </c>
      <c r="N423" s="183" t="s">
        <v>43</v>
      </c>
      <c r="O423" s="66"/>
      <c r="P423" s="184">
        <f>O423*H423</f>
        <v>0</v>
      </c>
      <c r="Q423" s="184">
        <v>0</v>
      </c>
      <c r="R423" s="184">
        <f>Q423*H423</f>
        <v>0</v>
      </c>
      <c r="S423" s="184">
        <v>0</v>
      </c>
      <c r="T423" s="185">
        <f>S423*H423</f>
        <v>0</v>
      </c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R423" s="186" t="s">
        <v>657</v>
      </c>
      <c r="AT423" s="186" t="s">
        <v>141</v>
      </c>
      <c r="AU423" s="186" t="s">
        <v>82</v>
      </c>
      <c r="AY423" s="19" t="s">
        <v>138</v>
      </c>
      <c r="BE423" s="187">
        <f>IF(N423="základní",J423,0)</f>
        <v>6000</v>
      </c>
      <c r="BF423" s="187">
        <f>IF(N423="snížená",J423,0)</f>
        <v>0</v>
      </c>
      <c r="BG423" s="187">
        <f>IF(N423="zákl. přenesená",J423,0)</f>
        <v>0</v>
      </c>
      <c r="BH423" s="187">
        <f>IF(N423="sníž. přenesená",J423,0)</f>
        <v>0</v>
      </c>
      <c r="BI423" s="187">
        <f>IF(N423="nulová",J423,0)</f>
        <v>0</v>
      </c>
      <c r="BJ423" s="19" t="s">
        <v>80</v>
      </c>
      <c r="BK423" s="187">
        <f>ROUND(I423*H423,2)</f>
        <v>6000</v>
      </c>
      <c r="BL423" s="19" t="s">
        <v>657</v>
      </c>
      <c r="BM423" s="186" t="s">
        <v>2097</v>
      </c>
    </row>
    <row r="424" spans="1:65" s="2" customFormat="1" x14ac:dyDescent="0.2">
      <c r="A424" s="36"/>
      <c r="B424" s="37"/>
      <c r="C424" s="38"/>
      <c r="D424" s="188" t="s">
        <v>148</v>
      </c>
      <c r="E424" s="38"/>
      <c r="F424" s="189" t="s">
        <v>2096</v>
      </c>
      <c r="G424" s="38"/>
      <c r="H424" s="38"/>
      <c r="I424" s="190"/>
      <c r="J424" s="38"/>
      <c r="K424" s="38"/>
      <c r="L424" s="41"/>
      <c r="M424" s="191"/>
      <c r="N424" s="192"/>
      <c r="O424" s="66"/>
      <c r="P424" s="66"/>
      <c r="Q424" s="66"/>
      <c r="R424" s="66"/>
      <c r="S424" s="66"/>
      <c r="T424" s="67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T424" s="19" t="s">
        <v>148</v>
      </c>
      <c r="AU424" s="19" t="s">
        <v>82</v>
      </c>
    </row>
    <row r="425" spans="1:65" s="2" customFormat="1" x14ac:dyDescent="0.2">
      <c r="A425" s="36"/>
      <c r="B425" s="37"/>
      <c r="C425" s="38"/>
      <c r="D425" s="193" t="s">
        <v>150</v>
      </c>
      <c r="E425" s="38"/>
      <c r="F425" s="194" t="s">
        <v>2098</v>
      </c>
      <c r="G425" s="38"/>
      <c r="H425" s="38"/>
      <c r="I425" s="190"/>
      <c r="J425" s="38"/>
      <c r="K425" s="38"/>
      <c r="L425" s="41"/>
      <c r="M425" s="191"/>
      <c r="N425" s="192"/>
      <c r="O425" s="66"/>
      <c r="P425" s="66"/>
      <c r="Q425" s="66"/>
      <c r="R425" s="66"/>
      <c r="S425" s="66"/>
      <c r="T425" s="67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T425" s="19" t="s">
        <v>150</v>
      </c>
      <c r="AU425" s="19" t="s">
        <v>82</v>
      </c>
    </row>
    <row r="426" spans="1:65" s="12" customFormat="1" ht="25.95" customHeight="1" x14ac:dyDescent="0.25">
      <c r="B426" s="159"/>
      <c r="C426" s="160"/>
      <c r="D426" s="161" t="s">
        <v>71</v>
      </c>
      <c r="E426" s="162" t="s">
        <v>2099</v>
      </c>
      <c r="F426" s="162" t="s">
        <v>2100</v>
      </c>
      <c r="G426" s="160"/>
      <c r="H426" s="160"/>
      <c r="I426" s="163"/>
      <c r="J426" s="164">
        <f>BK426</f>
        <v>10500</v>
      </c>
      <c r="K426" s="160"/>
      <c r="L426" s="165"/>
      <c r="M426" s="166"/>
      <c r="N426" s="167"/>
      <c r="O426" s="167"/>
      <c r="P426" s="168">
        <f>SUM(P427:P429)</f>
        <v>0</v>
      </c>
      <c r="Q426" s="167"/>
      <c r="R426" s="168">
        <f>SUM(R427:R429)</f>
        <v>0</v>
      </c>
      <c r="S426" s="167"/>
      <c r="T426" s="169">
        <f>SUM(T427:T429)</f>
        <v>0</v>
      </c>
      <c r="AR426" s="170" t="s">
        <v>146</v>
      </c>
      <c r="AT426" s="171" t="s">
        <v>71</v>
      </c>
      <c r="AU426" s="171" t="s">
        <v>72</v>
      </c>
      <c r="AY426" s="170" t="s">
        <v>138</v>
      </c>
      <c r="BK426" s="172">
        <f>SUM(BK427:BK429)</f>
        <v>10500</v>
      </c>
    </row>
    <row r="427" spans="1:65" s="2" customFormat="1" ht="16.5" customHeight="1" x14ac:dyDescent="0.2">
      <c r="A427" s="36"/>
      <c r="B427" s="37"/>
      <c r="C427" s="175" t="s">
        <v>2101</v>
      </c>
      <c r="D427" s="175" t="s">
        <v>141</v>
      </c>
      <c r="E427" s="176" t="s">
        <v>2102</v>
      </c>
      <c r="F427" s="177" t="s">
        <v>2103</v>
      </c>
      <c r="G427" s="178" t="s">
        <v>1513</v>
      </c>
      <c r="H427" s="179">
        <v>30</v>
      </c>
      <c r="I427" s="180">
        <v>350</v>
      </c>
      <c r="J427" s="181">
        <f>ROUND(I427*H427,2)</f>
        <v>10500</v>
      </c>
      <c r="K427" s="177" t="s">
        <v>145</v>
      </c>
      <c r="L427" s="41"/>
      <c r="M427" s="182" t="s">
        <v>19</v>
      </c>
      <c r="N427" s="183" t="s">
        <v>43</v>
      </c>
      <c r="O427" s="66"/>
      <c r="P427" s="184">
        <f>O427*H427</f>
        <v>0</v>
      </c>
      <c r="Q427" s="184">
        <v>0</v>
      </c>
      <c r="R427" s="184">
        <f>Q427*H427</f>
        <v>0</v>
      </c>
      <c r="S427" s="184">
        <v>0</v>
      </c>
      <c r="T427" s="185">
        <f>S427*H427</f>
        <v>0</v>
      </c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R427" s="186" t="s">
        <v>1538</v>
      </c>
      <c r="AT427" s="186" t="s">
        <v>141</v>
      </c>
      <c r="AU427" s="186" t="s">
        <v>80</v>
      </c>
      <c r="AY427" s="19" t="s">
        <v>138</v>
      </c>
      <c r="BE427" s="187">
        <f>IF(N427="základní",J427,0)</f>
        <v>10500</v>
      </c>
      <c r="BF427" s="187">
        <f>IF(N427="snížená",J427,0)</f>
        <v>0</v>
      </c>
      <c r="BG427" s="187">
        <f>IF(N427="zákl. přenesená",J427,0)</f>
        <v>0</v>
      </c>
      <c r="BH427" s="187">
        <f>IF(N427="sníž. přenesená",J427,0)</f>
        <v>0</v>
      </c>
      <c r="BI427" s="187">
        <f>IF(N427="nulová",J427,0)</f>
        <v>0</v>
      </c>
      <c r="BJ427" s="19" t="s">
        <v>80</v>
      </c>
      <c r="BK427" s="187">
        <f>ROUND(I427*H427,2)</f>
        <v>10500</v>
      </c>
      <c r="BL427" s="19" t="s">
        <v>1538</v>
      </c>
      <c r="BM427" s="186" t="s">
        <v>2104</v>
      </c>
    </row>
    <row r="428" spans="1:65" s="2" customFormat="1" x14ac:dyDescent="0.2">
      <c r="A428" s="36"/>
      <c r="B428" s="37"/>
      <c r="C428" s="38"/>
      <c r="D428" s="188" t="s">
        <v>148</v>
      </c>
      <c r="E428" s="38"/>
      <c r="F428" s="189" t="s">
        <v>2103</v>
      </c>
      <c r="G428" s="38"/>
      <c r="H428" s="38"/>
      <c r="I428" s="190"/>
      <c r="J428" s="38"/>
      <c r="K428" s="38"/>
      <c r="L428" s="41"/>
      <c r="M428" s="191"/>
      <c r="N428" s="192"/>
      <c r="O428" s="66"/>
      <c r="P428" s="66"/>
      <c r="Q428" s="66"/>
      <c r="R428" s="66"/>
      <c r="S428" s="66"/>
      <c r="T428" s="67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T428" s="19" t="s">
        <v>148</v>
      </c>
      <c r="AU428" s="19" t="s">
        <v>80</v>
      </c>
    </row>
    <row r="429" spans="1:65" s="2" customFormat="1" x14ac:dyDescent="0.2">
      <c r="A429" s="36"/>
      <c r="B429" s="37"/>
      <c r="C429" s="38"/>
      <c r="D429" s="193" t="s">
        <v>150</v>
      </c>
      <c r="E429" s="38"/>
      <c r="F429" s="194" t="s">
        <v>2105</v>
      </c>
      <c r="G429" s="38"/>
      <c r="H429" s="38"/>
      <c r="I429" s="190"/>
      <c r="J429" s="38"/>
      <c r="K429" s="38"/>
      <c r="L429" s="41"/>
      <c r="M429" s="240"/>
      <c r="N429" s="241"/>
      <c r="O429" s="242"/>
      <c r="P429" s="242"/>
      <c r="Q429" s="242"/>
      <c r="R429" s="242"/>
      <c r="S429" s="242"/>
      <c r="T429" s="243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T429" s="19" t="s">
        <v>150</v>
      </c>
      <c r="AU429" s="19" t="s">
        <v>80</v>
      </c>
    </row>
    <row r="430" spans="1:65" s="2" customFormat="1" ht="6.9" customHeight="1" x14ac:dyDescent="0.2">
      <c r="A430" s="36"/>
      <c r="B430" s="49"/>
      <c r="C430" s="50"/>
      <c r="D430" s="50"/>
      <c r="E430" s="50"/>
      <c r="F430" s="50"/>
      <c r="G430" s="50"/>
      <c r="H430" s="50"/>
      <c r="I430" s="50"/>
      <c r="J430" s="50"/>
      <c r="K430" s="50"/>
      <c r="L430" s="41"/>
      <c r="M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</row>
  </sheetData>
  <sheetProtection algorithmName="SHA-512" hashValue="mTpgL4tZ6wpz6EKWcDY94RIGIEm1UQ+JRdx7OQCbvLn+pjndIwMquL0vyXzFwmjw7WA61oaX5ghzfS2DC0uDIQ==" saltValue="7WXvNJgznbQDUMrtg401ufnVS6aCky4x6xAkEbHshD1uEnVcLJbhn1eTIIoTXuJi06aXHmQXiwH+AjQMfKkicg==" spinCount="100000" sheet="1" objects="1" scenarios="1" formatColumns="0" formatRows="0" autoFilter="0"/>
  <autoFilter ref="C87:K429" xr:uid="{00000000-0009-0000-0000-000005000000}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hyperlinks>
    <hyperlink ref="F93" r:id="rId1" xr:uid="{00000000-0004-0000-0500-000000000000}"/>
    <hyperlink ref="F99" r:id="rId2" xr:uid="{00000000-0004-0000-0500-000001000000}"/>
    <hyperlink ref="F105" r:id="rId3" xr:uid="{00000000-0004-0000-0500-000002000000}"/>
    <hyperlink ref="F113" r:id="rId4" xr:uid="{00000000-0004-0000-0500-000003000000}"/>
    <hyperlink ref="F118" r:id="rId5" xr:uid="{00000000-0004-0000-0500-000004000000}"/>
    <hyperlink ref="F123" r:id="rId6" xr:uid="{00000000-0004-0000-0500-000005000000}"/>
    <hyperlink ref="F128" r:id="rId7" xr:uid="{00000000-0004-0000-0500-000006000000}"/>
    <hyperlink ref="F133" r:id="rId8" xr:uid="{00000000-0004-0000-0500-000007000000}"/>
    <hyperlink ref="F139" r:id="rId9" xr:uid="{00000000-0004-0000-0500-000008000000}"/>
    <hyperlink ref="F145" r:id="rId10" xr:uid="{00000000-0004-0000-0500-000009000000}"/>
    <hyperlink ref="F151" r:id="rId11" xr:uid="{00000000-0004-0000-0500-00000A000000}"/>
    <hyperlink ref="F157" r:id="rId12" xr:uid="{00000000-0004-0000-0500-00000B000000}"/>
    <hyperlink ref="F163" r:id="rId13" xr:uid="{00000000-0004-0000-0500-00000C000000}"/>
    <hyperlink ref="F169" r:id="rId14" xr:uid="{00000000-0004-0000-0500-00000D000000}"/>
    <hyperlink ref="F175" r:id="rId15" xr:uid="{00000000-0004-0000-0500-00000E000000}"/>
    <hyperlink ref="F181" r:id="rId16" xr:uid="{00000000-0004-0000-0500-00000F000000}"/>
    <hyperlink ref="F184" r:id="rId17" xr:uid="{00000000-0004-0000-0500-000010000000}"/>
    <hyperlink ref="F187" r:id="rId18" xr:uid="{00000000-0004-0000-0500-000011000000}"/>
    <hyperlink ref="F190" r:id="rId19" xr:uid="{00000000-0004-0000-0500-000012000000}"/>
    <hyperlink ref="F193" r:id="rId20" xr:uid="{00000000-0004-0000-0500-000013000000}"/>
    <hyperlink ref="F198" r:id="rId21" xr:uid="{00000000-0004-0000-0500-000014000000}"/>
    <hyperlink ref="F203" r:id="rId22" xr:uid="{00000000-0004-0000-0500-000015000000}"/>
    <hyperlink ref="F206" r:id="rId23" xr:uid="{00000000-0004-0000-0500-000016000000}"/>
    <hyperlink ref="F211" r:id="rId24" xr:uid="{00000000-0004-0000-0500-000017000000}"/>
    <hyperlink ref="F216" r:id="rId25" xr:uid="{00000000-0004-0000-0500-000018000000}"/>
    <hyperlink ref="F221" r:id="rId26" xr:uid="{00000000-0004-0000-0500-000019000000}"/>
    <hyperlink ref="F226" r:id="rId27" xr:uid="{00000000-0004-0000-0500-00001A000000}"/>
    <hyperlink ref="F231" r:id="rId28" xr:uid="{00000000-0004-0000-0500-00001B000000}"/>
    <hyperlink ref="F236" r:id="rId29" xr:uid="{00000000-0004-0000-0500-00001C000000}"/>
    <hyperlink ref="F241" r:id="rId30" xr:uid="{00000000-0004-0000-0500-00001D000000}"/>
    <hyperlink ref="F244" r:id="rId31" xr:uid="{00000000-0004-0000-0500-00001E000000}"/>
    <hyperlink ref="F249" r:id="rId32" xr:uid="{00000000-0004-0000-0500-00001F000000}"/>
    <hyperlink ref="F254" r:id="rId33" xr:uid="{00000000-0004-0000-0500-000020000000}"/>
    <hyperlink ref="F261" r:id="rId34" xr:uid="{00000000-0004-0000-0500-000021000000}"/>
    <hyperlink ref="F264" r:id="rId35" xr:uid="{00000000-0004-0000-0500-000022000000}"/>
    <hyperlink ref="F267" r:id="rId36" xr:uid="{00000000-0004-0000-0500-000023000000}"/>
    <hyperlink ref="F276" r:id="rId37" xr:uid="{00000000-0004-0000-0500-000024000000}"/>
    <hyperlink ref="F289" r:id="rId38" xr:uid="{00000000-0004-0000-0500-000025000000}"/>
    <hyperlink ref="F294" r:id="rId39" xr:uid="{00000000-0004-0000-0500-000026000000}"/>
    <hyperlink ref="F300" r:id="rId40" xr:uid="{00000000-0004-0000-0500-000027000000}"/>
    <hyperlink ref="F306" r:id="rId41" xr:uid="{00000000-0004-0000-0500-000028000000}"/>
    <hyperlink ref="F312" r:id="rId42" xr:uid="{00000000-0004-0000-0500-000029000000}"/>
    <hyperlink ref="F315" r:id="rId43" xr:uid="{00000000-0004-0000-0500-00002A000000}"/>
    <hyperlink ref="F324" r:id="rId44" xr:uid="{00000000-0004-0000-0500-00002B000000}"/>
    <hyperlink ref="F327" r:id="rId45" xr:uid="{00000000-0004-0000-0500-00002C000000}"/>
    <hyperlink ref="F330" r:id="rId46" xr:uid="{00000000-0004-0000-0500-00002D000000}"/>
    <hyperlink ref="F335" r:id="rId47" xr:uid="{00000000-0004-0000-0500-00002E000000}"/>
    <hyperlink ref="F338" r:id="rId48" xr:uid="{00000000-0004-0000-0500-00002F000000}"/>
    <hyperlink ref="F341" r:id="rId49" xr:uid="{00000000-0004-0000-0500-000030000000}"/>
    <hyperlink ref="F344" r:id="rId50" xr:uid="{00000000-0004-0000-0500-000031000000}"/>
    <hyperlink ref="F347" r:id="rId51" xr:uid="{00000000-0004-0000-0500-000032000000}"/>
    <hyperlink ref="F352" r:id="rId52" xr:uid="{00000000-0004-0000-0500-000033000000}"/>
    <hyperlink ref="F358" r:id="rId53" xr:uid="{00000000-0004-0000-0500-000034000000}"/>
    <hyperlink ref="F363" r:id="rId54" xr:uid="{00000000-0004-0000-0500-000035000000}"/>
    <hyperlink ref="F367" r:id="rId55" xr:uid="{00000000-0004-0000-0500-000036000000}"/>
    <hyperlink ref="F370" r:id="rId56" xr:uid="{00000000-0004-0000-0500-000037000000}"/>
    <hyperlink ref="F373" r:id="rId57" xr:uid="{00000000-0004-0000-0500-000038000000}"/>
    <hyperlink ref="F376" r:id="rId58" xr:uid="{00000000-0004-0000-0500-000039000000}"/>
    <hyperlink ref="F379" r:id="rId59" xr:uid="{00000000-0004-0000-0500-00003A000000}"/>
    <hyperlink ref="F382" r:id="rId60" xr:uid="{00000000-0004-0000-0500-00003B000000}"/>
    <hyperlink ref="F385" r:id="rId61" xr:uid="{00000000-0004-0000-0500-00003C000000}"/>
    <hyperlink ref="F388" r:id="rId62" xr:uid="{00000000-0004-0000-0500-00003D000000}"/>
    <hyperlink ref="F392" r:id="rId63" xr:uid="{00000000-0004-0000-0500-00003E000000}"/>
    <hyperlink ref="F395" r:id="rId64" xr:uid="{00000000-0004-0000-0500-00003F000000}"/>
    <hyperlink ref="F398" r:id="rId65" xr:uid="{00000000-0004-0000-0500-000040000000}"/>
    <hyperlink ref="F401" r:id="rId66" xr:uid="{00000000-0004-0000-0500-000041000000}"/>
    <hyperlink ref="F404" r:id="rId67" xr:uid="{00000000-0004-0000-0500-000042000000}"/>
    <hyperlink ref="F407" r:id="rId68" xr:uid="{00000000-0004-0000-0500-000043000000}"/>
    <hyperlink ref="F412" r:id="rId69" xr:uid="{00000000-0004-0000-0500-000044000000}"/>
    <hyperlink ref="F419" r:id="rId70" xr:uid="{00000000-0004-0000-0500-000045000000}"/>
    <hyperlink ref="F422" r:id="rId71" xr:uid="{00000000-0004-0000-0500-000046000000}"/>
    <hyperlink ref="F425" r:id="rId72" xr:uid="{00000000-0004-0000-0500-000047000000}"/>
    <hyperlink ref="F429" r:id="rId73" xr:uid="{00000000-0004-0000-0500-000048000000}"/>
  </hyperlinks>
  <pageMargins left="0.39374999999999999" right="0.39374999999999999" top="0.39374999999999999" bottom="0.39374999999999999" header="0" footer="0"/>
  <pageSetup paperSize="9" scale="76" fitToHeight="100" orientation="portrait" blackAndWhite="1" r:id="rId74"/>
  <headerFooter>
    <oddFooter>&amp;CStrana &amp;P z &amp;N</oddFooter>
  </headerFooter>
  <drawing r:id="rId7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09"/>
  <sheetViews>
    <sheetView showGridLines="0" topLeftCell="A68" workbookViewId="0">
      <selection activeCell="I99" sqref="I99"/>
    </sheetView>
  </sheetViews>
  <sheetFormatPr defaultRowHeight="10.199999999999999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 x14ac:dyDescent="0.2"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AT2" s="19" t="s">
        <v>97</v>
      </c>
    </row>
    <row r="3" spans="1:46" s="1" customFormat="1" ht="6.9" customHeight="1" x14ac:dyDescent="0.2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82</v>
      </c>
    </row>
    <row r="4" spans="1:46" s="1" customFormat="1" ht="24.9" customHeight="1" x14ac:dyDescent="0.2">
      <c r="B4" s="22"/>
      <c r="D4" s="105" t="s">
        <v>98</v>
      </c>
      <c r="L4" s="22"/>
      <c r="M4" s="106" t="s">
        <v>10</v>
      </c>
      <c r="AT4" s="19" t="s">
        <v>4</v>
      </c>
    </row>
    <row r="5" spans="1:46" s="1" customFormat="1" ht="6.9" customHeight="1" x14ac:dyDescent="0.2">
      <c r="B5" s="22"/>
      <c r="L5" s="22"/>
    </row>
    <row r="6" spans="1:46" s="1" customFormat="1" ht="12" customHeight="1" x14ac:dyDescent="0.2">
      <c r="B6" s="22"/>
      <c r="D6" s="107" t="s">
        <v>16</v>
      </c>
      <c r="L6" s="22"/>
    </row>
    <row r="7" spans="1:46" s="1" customFormat="1" ht="26.25" customHeight="1" x14ac:dyDescent="0.2">
      <c r="B7" s="22"/>
      <c r="E7" s="375" t="str">
        <f>'Rekapitulace stavby'!K6</f>
        <v>Stavební úpravy vnitřních prostor Polikliniky Vinohradská, č. p. 1513/176</v>
      </c>
      <c r="F7" s="376"/>
      <c r="G7" s="376"/>
      <c r="H7" s="376"/>
      <c r="L7" s="22"/>
    </row>
    <row r="8" spans="1:46" s="2" customFormat="1" ht="12" customHeight="1" x14ac:dyDescent="0.2">
      <c r="A8" s="36"/>
      <c r="B8" s="41"/>
      <c r="C8" s="36"/>
      <c r="D8" s="107" t="s">
        <v>99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 x14ac:dyDescent="0.2">
      <c r="A9" s="36"/>
      <c r="B9" s="41"/>
      <c r="C9" s="36"/>
      <c r="D9" s="36"/>
      <c r="E9" s="377" t="s">
        <v>2106</v>
      </c>
      <c r="F9" s="378"/>
      <c r="G9" s="378"/>
      <c r="H9" s="378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x14ac:dyDescent="0.2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 x14ac:dyDescent="0.2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 x14ac:dyDescent="0.2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>
        <f>'Rekapitulace stavby'!AN8</f>
        <v>45740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8" customHeight="1" x14ac:dyDescent="0.2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 x14ac:dyDescent="0.2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26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 x14ac:dyDescent="0.2">
      <c r="A15" s="36"/>
      <c r="B15" s="41"/>
      <c r="C15" s="36"/>
      <c r="D15" s="36"/>
      <c r="E15" s="109" t="s">
        <v>27</v>
      </c>
      <c r="F15" s="36"/>
      <c r="G15" s="36"/>
      <c r="H15" s="36"/>
      <c r="I15" s="107" t="s">
        <v>28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" customHeight="1" x14ac:dyDescent="0.2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 x14ac:dyDescent="0.2">
      <c r="A17" s="36"/>
      <c r="B17" s="41"/>
      <c r="C17" s="36"/>
      <c r="D17" s="107" t="s">
        <v>29</v>
      </c>
      <c r="E17" s="36"/>
      <c r="F17" s="36"/>
      <c r="G17" s="36"/>
      <c r="H17" s="36"/>
      <c r="I17" s="107" t="s">
        <v>25</v>
      </c>
      <c r="J17" s="32" t="str">
        <f>'Rekapitulace stavby'!AN13</f>
        <v>073 95 680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 x14ac:dyDescent="0.2">
      <c r="A18" s="36"/>
      <c r="B18" s="41"/>
      <c r="C18" s="36"/>
      <c r="D18" s="36"/>
      <c r="E18" s="379" t="str">
        <f>'Rekapitulace stavby'!E14</f>
        <v>IWU, s.r.o.</v>
      </c>
      <c r="F18" s="380"/>
      <c r="G18" s="380"/>
      <c r="H18" s="380"/>
      <c r="I18" s="107" t="s">
        <v>28</v>
      </c>
      <c r="J18" s="32" t="str">
        <f>'Rekapitulace stavby'!AN14</f>
        <v>CZ07395680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" customHeight="1" x14ac:dyDescent="0.2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 x14ac:dyDescent="0.2">
      <c r="A20" s="36"/>
      <c r="B20" s="41"/>
      <c r="C20" s="36"/>
      <c r="D20" s="107" t="s">
        <v>30</v>
      </c>
      <c r="E20" s="36"/>
      <c r="F20" s="36"/>
      <c r="G20" s="36"/>
      <c r="H20" s="36"/>
      <c r="I20" s="107" t="s">
        <v>25</v>
      </c>
      <c r="J20" s="109" t="s">
        <v>19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 x14ac:dyDescent="0.2">
      <c r="A21" s="36"/>
      <c r="B21" s="41"/>
      <c r="C21" s="36"/>
      <c r="D21" s="36"/>
      <c r="E21" s="109" t="s">
        <v>101</v>
      </c>
      <c r="F21" s="36"/>
      <c r="G21" s="36"/>
      <c r="H21" s="36"/>
      <c r="I21" s="107" t="s">
        <v>28</v>
      </c>
      <c r="J21" s="109" t="s">
        <v>19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" customHeight="1" x14ac:dyDescent="0.2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 x14ac:dyDescent="0.2">
      <c r="A23" s="36"/>
      <c r="B23" s="41"/>
      <c r="C23" s="36"/>
      <c r="D23" s="107" t="s">
        <v>34</v>
      </c>
      <c r="E23" s="36"/>
      <c r="F23" s="36"/>
      <c r="G23" s="36"/>
      <c r="H23" s="36"/>
      <c r="I23" s="107" t="s">
        <v>25</v>
      </c>
      <c r="J23" s="109" t="s">
        <v>35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 x14ac:dyDescent="0.2">
      <c r="A24" s="36"/>
      <c r="B24" s="41"/>
      <c r="C24" s="36"/>
      <c r="D24" s="36"/>
      <c r="E24" s="109" t="s">
        <v>32</v>
      </c>
      <c r="F24" s="36"/>
      <c r="G24" s="36"/>
      <c r="H24" s="36"/>
      <c r="I24" s="107" t="s">
        <v>28</v>
      </c>
      <c r="J24" s="109" t="s">
        <v>19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" customHeight="1" x14ac:dyDescent="0.2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 x14ac:dyDescent="0.2">
      <c r="A26" s="36"/>
      <c r="B26" s="41"/>
      <c r="C26" s="36"/>
      <c r="D26" s="107" t="s">
        <v>36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 x14ac:dyDescent="0.2">
      <c r="A27" s="111"/>
      <c r="B27" s="112"/>
      <c r="C27" s="111"/>
      <c r="D27" s="111"/>
      <c r="E27" s="381" t="s">
        <v>19</v>
      </c>
      <c r="F27" s="381"/>
      <c r="G27" s="381"/>
      <c r="H27" s="381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" customHeight="1" x14ac:dyDescent="0.2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" customHeight="1" x14ac:dyDescent="0.2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 x14ac:dyDescent="0.2">
      <c r="A30" s="36"/>
      <c r="B30" s="41"/>
      <c r="C30" s="36"/>
      <c r="D30" s="115" t="s">
        <v>38</v>
      </c>
      <c r="E30" s="36"/>
      <c r="F30" s="36"/>
      <c r="G30" s="36"/>
      <c r="H30" s="36"/>
      <c r="I30" s="36"/>
      <c r="J30" s="116">
        <f>ROUND(J85, 2)</f>
        <v>505340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 x14ac:dyDescent="0.2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" customHeight="1" x14ac:dyDescent="0.2">
      <c r="A32" s="36"/>
      <c r="B32" s="41"/>
      <c r="C32" s="36"/>
      <c r="D32" s="36"/>
      <c r="E32" s="36"/>
      <c r="F32" s="117" t="s">
        <v>40</v>
      </c>
      <c r="G32" s="36"/>
      <c r="H32" s="36"/>
      <c r="I32" s="117" t="s">
        <v>39</v>
      </c>
      <c r="J32" s="117" t="s">
        <v>41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" customHeight="1" x14ac:dyDescent="0.2">
      <c r="A33" s="36"/>
      <c r="B33" s="41"/>
      <c r="C33" s="36"/>
      <c r="D33" s="118" t="s">
        <v>42</v>
      </c>
      <c r="E33" s="107" t="s">
        <v>43</v>
      </c>
      <c r="F33" s="119">
        <f>ROUND((SUM(BE85:BE108)),  2)</f>
        <v>505340</v>
      </c>
      <c r="G33" s="36"/>
      <c r="H33" s="36"/>
      <c r="I33" s="120">
        <v>0.21</v>
      </c>
      <c r="J33" s="119">
        <f>ROUND(((SUM(BE85:BE108))*I33),  2)</f>
        <v>106121.4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 x14ac:dyDescent="0.2">
      <c r="A34" s="36"/>
      <c r="B34" s="41"/>
      <c r="C34" s="36"/>
      <c r="D34" s="36"/>
      <c r="E34" s="107" t="s">
        <v>44</v>
      </c>
      <c r="F34" s="119">
        <f>ROUND((SUM(BF85:BF108)),  2)</f>
        <v>0</v>
      </c>
      <c r="G34" s="36"/>
      <c r="H34" s="36"/>
      <c r="I34" s="120">
        <v>0.12</v>
      </c>
      <c r="J34" s="119">
        <f>ROUND(((SUM(BF85:BF108))*I34),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hidden="1" customHeight="1" x14ac:dyDescent="0.2">
      <c r="A35" s="36"/>
      <c r="B35" s="41"/>
      <c r="C35" s="36"/>
      <c r="D35" s="36"/>
      <c r="E35" s="107" t="s">
        <v>45</v>
      </c>
      <c r="F35" s="119">
        <f>ROUND((SUM(BG85:BG108)),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hidden="1" customHeight="1" x14ac:dyDescent="0.2">
      <c r="A36" s="36"/>
      <c r="B36" s="41"/>
      <c r="C36" s="36"/>
      <c r="D36" s="36"/>
      <c r="E36" s="107" t="s">
        <v>46</v>
      </c>
      <c r="F36" s="119">
        <f>ROUND((SUM(BH85:BH108)),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 x14ac:dyDescent="0.2">
      <c r="A37" s="36"/>
      <c r="B37" s="41"/>
      <c r="C37" s="36"/>
      <c r="D37" s="36"/>
      <c r="E37" s="107" t="s">
        <v>47</v>
      </c>
      <c r="F37" s="119">
        <f>ROUND((SUM(BI85:BI108)),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" customHeight="1" x14ac:dyDescent="0.2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 x14ac:dyDescent="0.2">
      <c r="A39" s="36"/>
      <c r="B39" s="41"/>
      <c r="C39" s="121"/>
      <c r="D39" s="122" t="s">
        <v>48</v>
      </c>
      <c r="E39" s="123"/>
      <c r="F39" s="123"/>
      <c r="G39" s="124" t="s">
        <v>49</v>
      </c>
      <c r="H39" s="125" t="s">
        <v>50</v>
      </c>
      <c r="I39" s="123"/>
      <c r="J39" s="126">
        <f>SUM(J30:J37)</f>
        <v>611461.4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" customHeight="1" x14ac:dyDescent="0.2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" customHeight="1" x14ac:dyDescent="0.2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" customHeight="1" x14ac:dyDescent="0.2">
      <c r="A45" s="36"/>
      <c r="B45" s="37"/>
      <c r="C45" s="25" t="s">
        <v>102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" customHeight="1" x14ac:dyDescent="0.2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 x14ac:dyDescent="0.2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26.25" customHeight="1" x14ac:dyDescent="0.2">
      <c r="A48" s="36"/>
      <c r="B48" s="37"/>
      <c r="C48" s="38"/>
      <c r="D48" s="38"/>
      <c r="E48" s="373" t="str">
        <f>E7</f>
        <v>Stavební úpravy vnitřních prostor Polikliniky Vinohradská, č. p. 1513/176</v>
      </c>
      <c r="F48" s="374"/>
      <c r="G48" s="374"/>
      <c r="H48" s="374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 x14ac:dyDescent="0.2">
      <c r="A49" s="36"/>
      <c r="B49" s="37"/>
      <c r="C49" s="31" t="s">
        <v>99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 x14ac:dyDescent="0.2">
      <c r="A50" s="36"/>
      <c r="B50" s="37"/>
      <c r="C50" s="38"/>
      <c r="D50" s="38"/>
      <c r="E50" s="356" t="str">
        <f>E9</f>
        <v>D.2.1 - VRN</v>
      </c>
      <c r="F50" s="372"/>
      <c r="G50" s="372"/>
      <c r="H50" s="372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" customHeight="1" x14ac:dyDescent="0.2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 x14ac:dyDescent="0.2">
      <c r="A52" s="36"/>
      <c r="B52" s="37"/>
      <c r="C52" s="31" t="s">
        <v>21</v>
      </c>
      <c r="D52" s="38"/>
      <c r="E52" s="38"/>
      <c r="F52" s="29" t="str">
        <f>F12</f>
        <v>Vinohradská 1513/176, Praha 3</v>
      </c>
      <c r="G52" s="38"/>
      <c r="H52" s="38"/>
      <c r="I52" s="31" t="s">
        <v>23</v>
      </c>
      <c r="J52" s="61">
        <f>IF(J12="","",J12)</f>
        <v>45740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" customHeight="1" x14ac:dyDescent="0.2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15" customHeight="1" x14ac:dyDescent="0.2">
      <c r="A54" s="36"/>
      <c r="B54" s="37"/>
      <c r="C54" s="31" t="s">
        <v>24</v>
      </c>
      <c r="D54" s="38"/>
      <c r="E54" s="38"/>
      <c r="F54" s="29" t="str">
        <f>E15</f>
        <v>Městská část Praha 3</v>
      </c>
      <c r="G54" s="38"/>
      <c r="H54" s="38"/>
      <c r="I54" s="31" t="s">
        <v>30</v>
      </c>
      <c r="J54" s="34" t="str">
        <f>E21</f>
        <v>Bc. Josef Tomec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15" customHeight="1" x14ac:dyDescent="0.2">
      <c r="A55" s="36"/>
      <c r="B55" s="37"/>
      <c r="C55" s="31" t="s">
        <v>29</v>
      </c>
      <c r="D55" s="38"/>
      <c r="E55" s="38"/>
      <c r="F55" s="29" t="str">
        <f>IF(E18="","",E18)</f>
        <v>IWU, s.r.o.</v>
      </c>
      <c r="G55" s="38"/>
      <c r="H55" s="38"/>
      <c r="I55" s="31" t="s">
        <v>34</v>
      </c>
      <c r="J55" s="34" t="str">
        <f>E24</f>
        <v>Studio A s. r. o.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 x14ac:dyDescent="0.2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 x14ac:dyDescent="0.2">
      <c r="A57" s="36"/>
      <c r="B57" s="37"/>
      <c r="C57" s="132" t="s">
        <v>103</v>
      </c>
      <c r="D57" s="133"/>
      <c r="E57" s="133"/>
      <c r="F57" s="133"/>
      <c r="G57" s="133"/>
      <c r="H57" s="133"/>
      <c r="I57" s="133"/>
      <c r="J57" s="134" t="s">
        <v>104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 x14ac:dyDescent="0.2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8" customHeight="1" x14ac:dyDescent="0.2">
      <c r="A59" s="36"/>
      <c r="B59" s="37"/>
      <c r="C59" s="135" t="s">
        <v>70</v>
      </c>
      <c r="D59" s="38"/>
      <c r="E59" s="38"/>
      <c r="F59" s="38"/>
      <c r="G59" s="38"/>
      <c r="H59" s="38"/>
      <c r="I59" s="38"/>
      <c r="J59" s="79">
        <f>J85</f>
        <v>505340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105</v>
      </c>
    </row>
    <row r="60" spans="1:47" s="9" customFormat="1" ht="24.9" customHeight="1" x14ac:dyDescent="0.2">
      <c r="B60" s="136"/>
      <c r="C60" s="137"/>
      <c r="D60" s="138" t="s">
        <v>2107</v>
      </c>
      <c r="E60" s="139"/>
      <c r="F60" s="139"/>
      <c r="G60" s="139"/>
      <c r="H60" s="139"/>
      <c r="I60" s="139"/>
      <c r="J60" s="140">
        <f>J86</f>
        <v>505340</v>
      </c>
      <c r="K60" s="137"/>
      <c r="L60" s="141"/>
    </row>
    <row r="61" spans="1:47" s="10" customFormat="1" ht="19.95" customHeight="1" x14ac:dyDescent="0.2">
      <c r="B61" s="142"/>
      <c r="C61" s="143"/>
      <c r="D61" s="144" t="s">
        <v>2108</v>
      </c>
      <c r="E61" s="145"/>
      <c r="F61" s="145"/>
      <c r="G61" s="145"/>
      <c r="H61" s="145"/>
      <c r="I61" s="145"/>
      <c r="J61" s="146">
        <f>J87</f>
        <v>72000</v>
      </c>
      <c r="K61" s="143"/>
      <c r="L61" s="147"/>
    </row>
    <row r="62" spans="1:47" s="10" customFormat="1" ht="19.95" customHeight="1" x14ac:dyDescent="0.2">
      <c r="B62" s="142"/>
      <c r="C62" s="143"/>
      <c r="D62" s="144" t="s">
        <v>2109</v>
      </c>
      <c r="E62" s="145"/>
      <c r="F62" s="145"/>
      <c r="G62" s="145"/>
      <c r="H62" s="145"/>
      <c r="I62" s="145"/>
      <c r="J62" s="146">
        <f>J90</f>
        <v>95700</v>
      </c>
      <c r="K62" s="143"/>
      <c r="L62" s="147"/>
    </row>
    <row r="63" spans="1:47" s="10" customFormat="1" ht="19.95" customHeight="1" x14ac:dyDescent="0.2">
      <c r="B63" s="142"/>
      <c r="C63" s="143"/>
      <c r="D63" s="144" t="s">
        <v>2110</v>
      </c>
      <c r="E63" s="145"/>
      <c r="F63" s="145"/>
      <c r="G63" s="145"/>
      <c r="H63" s="145"/>
      <c r="I63" s="145"/>
      <c r="J63" s="146">
        <f>J95</f>
        <v>178640</v>
      </c>
      <c r="K63" s="143"/>
      <c r="L63" s="147"/>
    </row>
    <row r="64" spans="1:47" s="10" customFormat="1" ht="19.95" customHeight="1" x14ac:dyDescent="0.2">
      <c r="B64" s="142"/>
      <c r="C64" s="143"/>
      <c r="D64" s="144" t="s">
        <v>2111</v>
      </c>
      <c r="E64" s="145"/>
      <c r="F64" s="145"/>
      <c r="G64" s="145"/>
      <c r="H64" s="145"/>
      <c r="I64" s="145"/>
      <c r="J64" s="146">
        <f>J100</f>
        <v>60000</v>
      </c>
      <c r="K64" s="143"/>
      <c r="L64" s="147"/>
    </row>
    <row r="65" spans="1:31" s="10" customFormat="1" ht="19.95" customHeight="1" x14ac:dyDescent="0.2">
      <c r="B65" s="142"/>
      <c r="C65" s="143"/>
      <c r="D65" s="144" t="s">
        <v>2112</v>
      </c>
      <c r="E65" s="145"/>
      <c r="F65" s="145"/>
      <c r="G65" s="145"/>
      <c r="H65" s="145"/>
      <c r="I65" s="145"/>
      <c r="J65" s="146">
        <f>J103</f>
        <v>99000</v>
      </c>
      <c r="K65" s="143"/>
      <c r="L65" s="147"/>
    </row>
    <row r="66" spans="1:31" s="2" customFormat="1" ht="21.75" customHeight="1" x14ac:dyDescent="0.2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08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31" s="2" customFormat="1" ht="6.9" customHeight="1" x14ac:dyDescent="0.2">
      <c r="A67" s="36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8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71" spans="1:31" s="2" customFormat="1" ht="6.9" customHeight="1" x14ac:dyDescent="0.2">
      <c r="A71" s="36"/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24.9" customHeight="1" x14ac:dyDescent="0.2">
      <c r="A72" s="36"/>
      <c r="B72" s="37"/>
      <c r="C72" s="25" t="s">
        <v>123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6.9" customHeight="1" x14ac:dyDescent="0.2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 x14ac:dyDescent="0.2">
      <c r="A74" s="36"/>
      <c r="B74" s="37"/>
      <c r="C74" s="31" t="s">
        <v>16</v>
      </c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26.25" customHeight="1" x14ac:dyDescent="0.2">
      <c r="A75" s="36"/>
      <c r="B75" s="37"/>
      <c r="C75" s="38"/>
      <c r="D75" s="38"/>
      <c r="E75" s="373" t="str">
        <f>E7</f>
        <v>Stavební úpravy vnitřních prostor Polikliniky Vinohradská, č. p. 1513/176</v>
      </c>
      <c r="F75" s="374"/>
      <c r="G75" s="374"/>
      <c r="H75" s="374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2" customHeight="1" x14ac:dyDescent="0.2">
      <c r="A76" s="36"/>
      <c r="B76" s="37"/>
      <c r="C76" s="31" t="s">
        <v>99</v>
      </c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6.5" customHeight="1" x14ac:dyDescent="0.2">
      <c r="A77" s="36"/>
      <c r="B77" s="37"/>
      <c r="C77" s="38"/>
      <c r="D77" s="38"/>
      <c r="E77" s="356" t="str">
        <f>E9</f>
        <v>D.2.1 - VRN</v>
      </c>
      <c r="F77" s="372"/>
      <c r="G77" s="372"/>
      <c r="H77" s="372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" customHeight="1" x14ac:dyDescent="0.2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 x14ac:dyDescent="0.2">
      <c r="A79" s="36"/>
      <c r="B79" s="37"/>
      <c r="C79" s="31" t="s">
        <v>21</v>
      </c>
      <c r="D79" s="38"/>
      <c r="E79" s="38"/>
      <c r="F79" s="29" t="str">
        <f>F12</f>
        <v>Vinohradská 1513/176, Praha 3</v>
      </c>
      <c r="G79" s="38"/>
      <c r="H79" s="38"/>
      <c r="I79" s="31" t="s">
        <v>23</v>
      </c>
      <c r="J79" s="61">
        <f>IF(J12="","",J12)</f>
        <v>45740</v>
      </c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" customHeight="1" x14ac:dyDescent="0.2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5.15" customHeight="1" x14ac:dyDescent="0.2">
      <c r="A81" s="36"/>
      <c r="B81" s="37"/>
      <c r="C81" s="31" t="s">
        <v>24</v>
      </c>
      <c r="D81" s="38"/>
      <c r="E81" s="38"/>
      <c r="F81" s="29" t="str">
        <f>E15</f>
        <v>Městská část Praha 3</v>
      </c>
      <c r="G81" s="38"/>
      <c r="H81" s="38"/>
      <c r="I81" s="31" t="s">
        <v>30</v>
      </c>
      <c r="J81" s="34" t="str">
        <f>E21</f>
        <v>Bc. Josef Tomec</v>
      </c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5.15" customHeight="1" x14ac:dyDescent="0.2">
      <c r="A82" s="36"/>
      <c r="B82" s="37"/>
      <c r="C82" s="31" t="s">
        <v>29</v>
      </c>
      <c r="D82" s="38"/>
      <c r="E82" s="38"/>
      <c r="F82" s="29" t="str">
        <f>IF(E18="","",E18)</f>
        <v>IWU, s.r.o.</v>
      </c>
      <c r="G82" s="38"/>
      <c r="H82" s="38"/>
      <c r="I82" s="31" t="s">
        <v>34</v>
      </c>
      <c r="J82" s="34" t="str">
        <f>E24</f>
        <v>Studio A s. r. o.</v>
      </c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0.35" customHeight="1" x14ac:dyDescent="0.2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11" customFormat="1" ht="29.25" customHeight="1" x14ac:dyDescent="0.2">
      <c r="A84" s="148"/>
      <c r="B84" s="149"/>
      <c r="C84" s="150" t="s">
        <v>124</v>
      </c>
      <c r="D84" s="151" t="s">
        <v>57</v>
      </c>
      <c r="E84" s="151" t="s">
        <v>53</v>
      </c>
      <c r="F84" s="151" t="s">
        <v>54</v>
      </c>
      <c r="G84" s="151" t="s">
        <v>125</v>
      </c>
      <c r="H84" s="151" t="s">
        <v>126</v>
      </c>
      <c r="I84" s="151" t="s">
        <v>127</v>
      </c>
      <c r="J84" s="151" t="s">
        <v>104</v>
      </c>
      <c r="K84" s="152" t="s">
        <v>128</v>
      </c>
      <c r="L84" s="153"/>
      <c r="M84" s="70" t="s">
        <v>19</v>
      </c>
      <c r="N84" s="71" t="s">
        <v>42</v>
      </c>
      <c r="O84" s="71" t="s">
        <v>129</v>
      </c>
      <c r="P84" s="71" t="s">
        <v>130</v>
      </c>
      <c r="Q84" s="71" t="s">
        <v>131</v>
      </c>
      <c r="R84" s="71" t="s">
        <v>132</v>
      </c>
      <c r="S84" s="71" t="s">
        <v>133</v>
      </c>
      <c r="T84" s="72" t="s">
        <v>134</v>
      </c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</row>
    <row r="85" spans="1:65" s="2" customFormat="1" ht="22.8" customHeight="1" x14ac:dyDescent="0.3">
      <c r="A85" s="36"/>
      <c r="B85" s="37"/>
      <c r="C85" s="77" t="s">
        <v>135</v>
      </c>
      <c r="D85" s="38"/>
      <c r="E85" s="38"/>
      <c r="F85" s="38"/>
      <c r="G85" s="38"/>
      <c r="H85" s="38"/>
      <c r="I85" s="38"/>
      <c r="J85" s="154">
        <f>BK85</f>
        <v>505340</v>
      </c>
      <c r="K85" s="38"/>
      <c r="L85" s="41"/>
      <c r="M85" s="73"/>
      <c r="N85" s="155"/>
      <c r="O85" s="74"/>
      <c r="P85" s="156">
        <f>P86</f>
        <v>0</v>
      </c>
      <c r="Q85" s="74"/>
      <c r="R85" s="156">
        <f>R86</f>
        <v>0</v>
      </c>
      <c r="S85" s="74"/>
      <c r="T85" s="157">
        <f>T86</f>
        <v>0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T85" s="19" t="s">
        <v>71</v>
      </c>
      <c r="AU85" s="19" t="s">
        <v>105</v>
      </c>
      <c r="BK85" s="158">
        <f>BK86</f>
        <v>505340</v>
      </c>
    </row>
    <row r="86" spans="1:65" s="12" customFormat="1" ht="25.95" customHeight="1" x14ac:dyDescent="0.25">
      <c r="B86" s="159"/>
      <c r="C86" s="160"/>
      <c r="D86" s="161" t="s">
        <v>71</v>
      </c>
      <c r="E86" s="162" t="s">
        <v>96</v>
      </c>
      <c r="F86" s="162" t="s">
        <v>2113</v>
      </c>
      <c r="G86" s="160"/>
      <c r="H86" s="160"/>
      <c r="I86" s="163"/>
      <c r="J86" s="164">
        <f>BK86</f>
        <v>505340</v>
      </c>
      <c r="K86" s="160"/>
      <c r="L86" s="165"/>
      <c r="M86" s="166"/>
      <c r="N86" s="167"/>
      <c r="O86" s="167"/>
      <c r="P86" s="168">
        <f>P87+P90+P95+P100+P103</f>
        <v>0</v>
      </c>
      <c r="Q86" s="167"/>
      <c r="R86" s="168">
        <f>R87+R90+R95+R100+R103</f>
        <v>0</v>
      </c>
      <c r="S86" s="167"/>
      <c r="T86" s="169">
        <f>T87+T90+T95+T100+T103</f>
        <v>0</v>
      </c>
      <c r="AR86" s="170" t="s">
        <v>178</v>
      </c>
      <c r="AT86" s="171" t="s">
        <v>71</v>
      </c>
      <c r="AU86" s="171" t="s">
        <v>72</v>
      </c>
      <c r="AY86" s="170" t="s">
        <v>138</v>
      </c>
      <c r="BK86" s="172">
        <f>BK87+BK90+BK95+BK100+BK103</f>
        <v>505340</v>
      </c>
    </row>
    <row r="87" spans="1:65" s="12" customFormat="1" ht="22.8" customHeight="1" x14ac:dyDescent="0.25">
      <c r="B87" s="159"/>
      <c r="C87" s="160"/>
      <c r="D87" s="161" t="s">
        <v>71</v>
      </c>
      <c r="E87" s="173" t="s">
        <v>2114</v>
      </c>
      <c r="F87" s="173" t="s">
        <v>2115</v>
      </c>
      <c r="G87" s="160"/>
      <c r="H87" s="160"/>
      <c r="I87" s="163"/>
      <c r="J87" s="174">
        <f>BK87</f>
        <v>72000</v>
      </c>
      <c r="K87" s="160"/>
      <c r="L87" s="165"/>
      <c r="M87" s="166"/>
      <c r="N87" s="167"/>
      <c r="O87" s="167"/>
      <c r="P87" s="168">
        <f>SUM(P88:P89)</f>
        <v>0</v>
      </c>
      <c r="Q87" s="167"/>
      <c r="R87" s="168">
        <f>SUM(R88:R89)</f>
        <v>0</v>
      </c>
      <c r="S87" s="167"/>
      <c r="T87" s="169">
        <f>SUM(T88:T89)</f>
        <v>0</v>
      </c>
      <c r="AR87" s="170" t="s">
        <v>178</v>
      </c>
      <c r="AT87" s="171" t="s">
        <v>71</v>
      </c>
      <c r="AU87" s="171" t="s">
        <v>80</v>
      </c>
      <c r="AY87" s="170" t="s">
        <v>138</v>
      </c>
      <c r="BK87" s="172">
        <f>SUM(BK88:BK89)</f>
        <v>72000</v>
      </c>
    </row>
    <row r="88" spans="1:65" s="2" customFormat="1" ht="21.75" customHeight="1" x14ac:dyDescent="0.2">
      <c r="A88" s="36"/>
      <c r="B88" s="37"/>
      <c r="C88" s="175" t="s">
        <v>80</v>
      </c>
      <c r="D88" s="175" t="s">
        <v>141</v>
      </c>
      <c r="E88" s="176" t="s">
        <v>2116</v>
      </c>
      <c r="F88" s="177" t="s">
        <v>2117</v>
      </c>
      <c r="G88" s="178" t="s">
        <v>310</v>
      </c>
      <c r="H88" s="179">
        <v>4</v>
      </c>
      <c r="I88" s="180">
        <v>18000</v>
      </c>
      <c r="J88" s="181">
        <f>ROUND(I88*H88,2)</f>
        <v>72000</v>
      </c>
      <c r="K88" s="177" t="s">
        <v>19</v>
      </c>
      <c r="L88" s="41"/>
      <c r="M88" s="182" t="s">
        <v>19</v>
      </c>
      <c r="N88" s="183" t="s">
        <v>43</v>
      </c>
      <c r="O88" s="66"/>
      <c r="P88" s="184">
        <f>O88*H88</f>
        <v>0</v>
      </c>
      <c r="Q88" s="184">
        <v>0</v>
      </c>
      <c r="R88" s="184">
        <f>Q88*H88</f>
        <v>0</v>
      </c>
      <c r="S88" s="184">
        <v>0</v>
      </c>
      <c r="T88" s="185">
        <f>S88*H88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186" t="s">
        <v>2118</v>
      </c>
      <c r="AT88" s="186" t="s">
        <v>141</v>
      </c>
      <c r="AU88" s="186" t="s">
        <v>82</v>
      </c>
      <c r="AY88" s="19" t="s">
        <v>138</v>
      </c>
      <c r="BE88" s="187">
        <f>IF(N88="základní",J88,0)</f>
        <v>72000</v>
      </c>
      <c r="BF88" s="187">
        <f>IF(N88="snížená",J88,0)</f>
        <v>0</v>
      </c>
      <c r="BG88" s="187">
        <f>IF(N88="zákl. přenesená",J88,0)</f>
        <v>0</v>
      </c>
      <c r="BH88" s="187">
        <f>IF(N88="sníž. přenesená",J88,0)</f>
        <v>0</v>
      </c>
      <c r="BI88" s="187">
        <f>IF(N88="nulová",J88,0)</f>
        <v>0</v>
      </c>
      <c r="BJ88" s="19" t="s">
        <v>80</v>
      </c>
      <c r="BK88" s="187">
        <f>ROUND(I88*H88,2)</f>
        <v>72000</v>
      </c>
      <c r="BL88" s="19" t="s">
        <v>2118</v>
      </c>
      <c r="BM88" s="186" t="s">
        <v>2119</v>
      </c>
    </row>
    <row r="89" spans="1:65" s="2" customFormat="1" x14ac:dyDescent="0.2">
      <c r="A89" s="36"/>
      <c r="B89" s="37"/>
      <c r="C89" s="38"/>
      <c r="D89" s="188" t="s">
        <v>148</v>
      </c>
      <c r="E89" s="38"/>
      <c r="F89" s="189" t="s">
        <v>2117</v>
      </c>
      <c r="G89" s="38"/>
      <c r="H89" s="38"/>
      <c r="I89" s="190"/>
      <c r="J89" s="38"/>
      <c r="K89" s="38"/>
      <c r="L89" s="41"/>
      <c r="M89" s="191"/>
      <c r="N89" s="192"/>
      <c r="O89" s="66"/>
      <c r="P89" s="66"/>
      <c r="Q89" s="66"/>
      <c r="R89" s="66"/>
      <c r="S89" s="66"/>
      <c r="T89" s="67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9" t="s">
        <v>148</v>
      </c>
      <c r="AU89" s="19" t="s">
        <v>82</v>
      </c>
    </row>
    <row r="90" spans="1:65" s="12" customFormat="1" ht="22.8" customHeight="1" x14ac:dyDescent="0.25">
      <c r="B90" s="159"/>
      <c r="C90" s="160"/>
      <c r="D90" s="161" t="s">
        <v>71</v>
      </c>
      <c r="E90" s="173" t="s">
        <v>2120</v>
      </c>
      <c r="F90" s="173" t="s">
        <v>2121</v>
      </c>
      <c r="G90" s="160"/>
      <c r="H90" s="160"/>
      <c r="I90" s="163"/>
      <c r="J90" s="174">
        <f>BK90</f>
        <v>95700</v>
      </c>
      <c r="K90" s="160"/>
      <c r="L90" s="165"/>
      <c r="M90" s="166"/>
      <c r="N90" s="167"/>
      <c r="O90" s="167"/>
      <c r="P90" s="168">
        <f>SUM(P91:P94)</f>
        <v>0</v>
      </c>
      <c r="Q90" s="167"/>
      <c r="R90" s="168">
        <f>SUM(R91:R94)</f>
        <v>0</v>
      </c>
      <c r="S90" s="167"/>
      <c r="T90" s="169">
        <f>SUM(T91:T94)</f>
        <v>0</v>
      </c>
      <c r="AR90" s="170" t="s">
        <v>178</v>
      </c>
      <c r="AT90" s="171" t="s">
        <v>71</v>
      </c>
      <c r="AU90" s="171" t="s">
        <v>80</v>
      </c>
      <c r="AY90" s="170" t="s">
        <v>138</v>
      </c>
      <c r="BK90" s="172">
        <f>SUM(BK91:BK94)</f>
        <v>95700</v>
      </c>
    </row>
    <row r="91" spans="1:65" s="2" customFormat="1" ht="16.5" customHeight="1" x14ac:dyDescent="0.2">
      <c r="A91" s="36"/>
      <c r="B91" s="37"/>
      <c r="C91" s="175" t="s">
        <v>82</v>
      </c>
      <c r="D91" s="175" t="s">
        <v>141</v>
      </c>
      <c r="E91" s="176" t="s">
        <v>2122</v>
      </c>
      <c r="F91" s="177" t="s">
        <v>2121</v>
      </c>
      <c r="G91" s="178" t="s">
        <v>431</v>
      </c>
      <c r="H91" s="179">
        <v>1.4999999999999999E-2</v>
      </c>
      <c r="I91" s="180">
        <v>6380000</v>
      </c>
      <c r="J91" s="181">
        <f>ROUND(I91*H91,2)</f>
        <v>95700</v>
      </c>
      <c r="K91" s="177" t="s">
        <v>145</v>
      </c>
      <c r="L91" s="41"/>
      <c r="M91" s="182" t="s">
        <v>19</v>
      </c>
      <c r="N91" s="183" t="s">
        <v>43</v>
      </c>
      <c r="O91" s="66"/>
      <c r="P91" s="184">
        <f>O91*H91</f>
        <v>0</v>
      </c>
      <c r="Q91" s="184">
        <v>0</v>
      </c>
      <c r="R91" s="184">
        <f>Q91*H91</f>
        <v>0</v>
      </c>
      <c r="S91" s="184">
        <v>0</v>
      </c>
      <c r="T91" s="185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86" t="s">
        <v>2118</v>
      </c>
      <c r="AT91" s="186" t="s">
        <v>141</v>
      </c>
      <c r="AU91" s="186" t="s">
        <v>82</v>
      </c>
      <c r="AY91" s="19" t="s">
        <v>138</v>
      </c>
      <c r="BE91" s="187">
        <f>IF(N91="základní",J91,0)</f>
        <v>95700</v>
      </c>
      <c r="BF91" s="187">
        <f>IF(N91="snížená",J91,0)</f>
        <v>0</v>
      </c>
      <c r="BG91" s="187">
        <f>IF(N91="zákl. přenesená",J91,0)</f>
        <v>0</v>
      </c>
      <c r="BH91" s="187">
        <f>IF(N91="sníž. přenesená",J91,0)</f>
        <v>0</v>
      </c>
      <c r="BI91" s="187">
        <f>IF(N91="nulová",J91,0)</f>
        <v>0</v>
      </c>
      <c r="BJ91" s="19" t="s">
        <v>80</v>
      </c>
      <c r="BK91" s="187">
        <f>ROUND(I91*H91,2)</f>
        <v>95700</v>
      </c>
      <c r="BL91" s="19" t="s">
        <v>2118</v>
      </c>
      <c r="BM91" s="186" t="s">
        <v>2123</v>
      </c>
    </row>
    <row r="92" spans="1:65" s="2" customFormat="1" x14ac:dyDescent="0.2">
      <c r="A92" s="36"/>
      <c r="B92" s="37"/>
      <c r="C92" s="38"/>
      <c r="D92" s="188" t="s">
        <v>148</v>
      </c>
      <c r="E92" s="38"/>
      <c r="F92" s="189" t="s">
        <v>2121</v>
      </c>
      <c r="G92" s="38"/>
      <c r="H92" s="38"/>
      <c r="I92" s="190"/>
      <c r="J92" s="38"/>
      <c r="K92" s="38"/>
      <c r="L92" s="41"/>
      <c r="M92" s="191"/>
      <c r="N92" s="192"/>
      <c r="O92" s="66"/>
      <c r="P92" s="66"/>
      <c r="Q92" s="66"/>
      <c r="R92" s="66"/>
      <c r="S92" s="66"/>
      <c r="T92" s="67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148</v>
      </c>
      <c r="AU92" s="19" t="s">
        <v>82</v>
      </c>
    </row>
    <row r="93" spans="1:65" s="2" customFormat="1" x14ac:dyDescent="0.2">
      <c r="A93" s="36"/>
      <c r="B93" s="37"/>
      <c r="C93" s="38"/>
      <c r="D93" s="193" t="s">
        <v>150</v>
      </c>
      <c r="E93" s="38"/>
      <c r="F93" s="194" t="s">
        <v>2124</v>
      </c>
      <c r="G93" s="38"/>
      <c r="H93" s="38"/>
      <c r="I93" s="190"/>
      <c r="J93" s="38"/>
      <c r="K93" s="38"/>
      <c r="L93" s="41"/>
      <c r="M93" s="191"/>
      <c r="N93" s="192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150</v>
      </c>
      <c r="AU93" s="19" t="s">
        <v>82</v>
      </c>
    </row>
    <row r="94" spans="1:65" s="14" customFormat="1" x14ac:dyDescent="0.2">
      <c r="B94" s="205"/>
      <c r="C94" s="206"/>
      <c r="D94" s="188" t="s">
        <v>158</v>
      </c>
      <c r="E94" s="206"/>
      <c r="F94" s="208" t="s">
        <v>2125</v>
      </c>
      <c r="G94" s="206"/>
      <c r="H94" s="209">
        <v>1.4999999999999999E-2</v>
      </c>
      <c r="I94" s="210"/>
      <c r="J94" s="206"/>
      <c r="K94" s="206"/>
      <c r="L94" s="211"/>
      <c r="M94" s="212"/>
      <c r="N94" s="213"/>
      <c r="O94" s="213"/>
      <c r="P94" s="213"/>
      <c r="Q94" s="213"/>
      <c r="R94" s="213"/>
      <c r="S94" s="213"/>
      <c r="T94" s="214"/>
      <c r="AT94" s="215" t="s">
        <v>158</v>
      </c>
      <c r="AU94" s="215" t="s">
        <v>82</v>
      </c>
      <c r="AV94" s="14" t="s">
        <v>82</v>
      </c>
      <c r="AW94" s="14" t="s">
        <v>4</v>
      </c>
      <c r="AX94" s="14" t="s">
        <v>80</v>
      </c>
      <c r="AY94" s="215" t="s">
        <v>138</v>
      </c>
    </row>
    <row r="95" spans="1:65" s="12" customFormat="1" ht="22.8" customHeight="1" x14ac:dyDescent="0.25">
      <c r="B95" s="159"/>
      <c r="C95" s="160"/>
      <c r="D95" s="161" t="s">
        <v>71</v>
      </c>
      <c r="E95" s="173" t="s">
        <v>2126</v>
      </c>
      <c r="F95" s="173" t="s">
        <v>2127</v>
      </c>
      <c r="G95" s="160"/>
      <c r="H95" s="160"/>
      <c r="I95" s="163"/>
      <c r="J95" s="174">
        <f>BK95</f>
        <v>178640</v>
      </c>
      <c r="K95" s="160"/>
      <c r="L95" s="165"/>
      <c r="M95" s="166"/>
      <c r="N95" s="167"/>
      <c r="O95" s="167"/>
      <c r="P95" s="168">
        <f>SUM(P96:P99)</f>
        <v>0</v>
      </c>
      <c r="Q95" s="167"/>
      <c r="R95" s="168">
        <f>SUM(R96:R99)</f>
        <v>0</v>
      </c>
      <c r="S95" s="167"/>
      <c r="T95" s="169">
        <f>SUM(T96:T99)</f>
        <v>0</v>
      </c>
      <c r="AR95" s="170" t="s">
        <v>178</v>
      </c>
      <c r="AT95" s="171" t="s">
        <v>71</v>
      </c>
      <c r="AU95" s="171" t="s">
        <v>80</v>
      </c>
      <c r="AY95" s="170" t="s">
        <v>138</v>
      </c>
      <c r="BK95" s="172">
        <f>SUM(BK96:BK99)</f>
        <v>178640</v>
      </c>
    </row>
    <row r="96" spans="1:65" s="2" customFormat="1" ht="16.5" customHeight="1" x14ac:dyDescent="0.2">
      <c r="A96" s="36"/>
      <c r="B96" s="37"/>
      <c r="C96" s="175" t="s">
        <v>139</v>
      </c>
      <c r="D96" s="175" t="s">
        <v>141</v>
      </c>
      <c r="E96" s="176" t="s">
        <v>2128</v>
      </c>
      <c r="F96" s="177" t="s">
        <v>2127</v>
      </c>
      <c r="G96" s="178" t="s">
        <v>431</v>
      </c>
      <c r="H96" s="179">
        <v>2.8000000000000001E-2</v>
      </c>
      <c r="I96" s="180">
        <v>6380000</v>
      </c>
      <c r="J96" s="181">
        <f>ROUND(I96*H96,2)</f>
        <v>178640</v>
      </c>
      <c r="K96" s="177" t="s">
        <v>145</v>
      </c>
      <c r="L96" s="41"/>
      <c r="M96" s="182" t="s">
        <v>19</v>
      </c>
      <c r="N96" s="183" t="s">
        <v>43</v>
      </c>
      <c r="O96" s="66"/>
      <c r="P96" s="184">
        <f>O96*H96</f>
        <v>0</v>
      </c>
      <c r="Q96" s="184">
        <v>0</v>
      </c>
      <c r="R96" s="184">
        <f>Q96*H96</f>
        <v>0</v>
      </c>
      <c r="S96" s="184">
        <v>0</v>
      </c>
      <c r="T96" s="185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6" t="s">
        <v>2118</v>
      </c>
      <c r="AT96" s="186" t="s">
        <v>141</v>
      </c>
      <c r="AU96" s="186" t="s">
        <v>82</v>
      </c>
      <c r="AY96" s="19" t="s">
        <v>138</v>
      </c>
      <c r="BE96" s="187">
        <f>IF(N96="základní",J96,0)</f>
        <v>178640</v>
      </c>
      <c r="BF96" s="187">
        <f>IF(N96="snížená",J96,0)</f>
        <v>0</v>
      </c>
      <c r="BG96" s="187">
        <f>IF(N96="zákl. přenesená",J96,0)</f>
        <v>0</v>
      </c>
      <c r="BH96" s="187">
        <f>IF(N96="sníž. přenesená",J96,0)</f>
        <v>0</v>
      </c>
      <c r="BI96" s="187">
        <f>IF(N96="nulová",J96,0)</f>
        <v>0</v>
      </c>
      <c r="BJ96" s="19" t="s">
        <v>80</v>
      </c>
      <c r="BK96" s="187">
        <f>ROUND(I96*H96,2)</f>
        <v>178640</v>
      </c>
      <c r="BL96" s="19" t="s">
        <v>2118</v>
      </c>
      <c r="BM96" s="186" t="s">
        <v>2129</v>
      </c>
    </row>
    <row r="97" spans="1:65" s="2" customFormat="1" x14ac:dyDescent="0.2">
      <c r="A97" s="36"/>
      <c r="B97" s="37"/>
      <c r="C97" s="38"/>
      <c r="D97" s="188" t="s">
        <v>148</v>
      </c>
      <c r="E97" s="38"/>
      <c r="F97" s="189" t="s">
        <v>2127</v>
      </c>
      <c r="G97" s="38"/>
      <c r="H97" s="38"/>
      <c r="I97" s="190"/>
      <c r="J97" s="38"/>
      <c r="K97" s="38"/>
      <c r="L97" s="41"/>
      <c r="M97" s="191"/>
      <c r="N97" s="192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148</v>
      </c>
      <c r="AU97" s="19" t="s">
        <v>82</v>
      </c>
    </row>
    <row r="98" spans="1:65" s="2" customFormat="1" x14ac:dyDescent="0.2">
      <c r="A98" s="36"/>
      <c r="B98" s="37"/>
      <c r="C98" s="38"/>
      <c r="D98" s="193" t="s">
        <v>150</v>
      </c>
      <c r="E98" s="38"/>
      <c r="F98" s="194" t="s">
        <v>2130</v>
      </c>
      <c r="G98" s="38"/>
      <c r="H98" s="38"/>
      <c r="I98" s="190"/>
      <c r="J98" s="38"/>
      <c r="K98" s="38"/>
      <c r="L98" s="41"/>
      <c r="M98" s="191"/>
      <c r="N98" s="192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150</v>
      </c>
      <c r="AU98" s="19" t="s">
        <v>82</v>
      </c>
    </row>
    <row r="99" spans="1:65" s="14" customFormat="1" x14ac:dyDescent="0.2">
      <c r="B99" s="205"/>
      <c r="C99" s="206"/>
      <c r="D99" s="188" t="s">
        <v>158</v>
      </c>
      <c r="E99" s="206"/>
      <c r="F99" s="208" t="s">
        <v>2131</v>
      </c>
      <c r="G99" s="206"/>
      <c r="H99" s="209">
        <v>2.8000000000000001E-2</v>
      </c>
      <c r="I99" s="210"/>
      <c r="J99" s="206"/>
      <c r="K99" s="206"/>
      <c r="L99" s="211"/>
      <c r="M99" s="212"/>
      <c r="N99" s="213"/>
      <c r="O99" s="213"/>
      <c r="P99" s="213"/>
      <c r="Q99" s="213"/>
      <c r="R99" s="213"/>
      <c r="S99" s="213"/>
      <c r="T99" s="214"/>
      <c r="AT99" s="215" t="s">
        <v>158</v>
      </c>
      <c r="AU99" s="215" t="s">
        <v>82</v>
      </c>
      <c r="AV99" s="14" t="s">
        <v>82</v>
      </c>
      <c r="AW99" s="14" t="s">
        <v>4</v>
      </c>
      <c r="AX99" s="14" t="s">
        <v>80</v>
      </c>
      <c r="AY99" s="215" t="s">
        <v>138</v>
      </c>
    </row>
    <row r="100" spans="1:65" s="12" customFormat="1" ht="22.8" customHeight="1" x14ac:dyDescent="0.25">
      <c r="B100" s="159"/>
      <c r="C100" s="160"/>
      <c r="D100" s="161" t="s">
        <v>71</v>
      </c>
      <c r="E100" s="173" t="s">
        <v>2132</v>
      </c>
      <c r="F100" s="173" t="s">
        <v>2133</v>
      </c>
      <c r="G100" s="160"/>
      <c r="H100" s="160"/>
      <c r="I100" s="163"/>
      <c r="J100" s="174">
        <f>BK100</f>
        <v>60000</v>
      </c>
      <c r="K100" s="160"/>
      <c r="L100" s="165"/>
      <c r="M100" s="166"/>
      <c r="N100" s="167"/>
      <c r="O100" s="167"/>
      <c r="P100" s="168">
        <f>SUM(P101:P102)</f>
        <v>0</v>
      </c>
      <c r="Q100" s="167"/>
      <c r="R100" s="168">
        <f>SUM(R101:R102)</f>
        <v>0</v>
      </c>
      <c r="S100" s="167"/>
      <c r="T100" s="169">
        <f>SUM(T101:T102)</f>
        <v>0</v>
      </c>
      <c r="AR100" s="170" t="s">
        <v>178</v>
      </c>
      <c r="AT100" s="171" t="s">
        <v>71</v>
      </c>
      <c r="AU100" s="171" t="s">
        <v>80</v>
      </c>
      <c r="AY100" s="170" t="s">
        <v>138</v>
      </c>
      <c r="BK100" s="172">
        <f>SUM(BK101:BK102)</f>
        <v>60000</v>
      </c>
    </row>
    <row r="101" spans="1:65" s="2" customFormat="1" ht="21.75" customHeight="1" x14ac:dyDescent="0.2">
      <c r="A101" s="36"/>
      <c r="B101" s="37"/>
      <c r="C101" s="175" t="s">
        <v>146</v>
      </c>
      <c r="D101" s="175" t="s">
        <v>141</v>
      </c>
      <c r="E101" s="176" t="s">
        <v>2134</v>
      </c>
      <c r="F101" s="177" t="s">
        <v>2135</v>
      </c>
      <c r="G101" s="178" t="s">
        <v>310</v>
      </c>
      <c r="H101" s="179">
        <v>4</v>
      </c>
      <c r="I101" s="180">
        <v>15000</v>
      </c>
      <c r="J101" s="181">
        <f>ROUND(I101*H101,2)</f>
        <v>60000</v>
      </c>
      <c r="K101" s="177" t="s">
        <v>19</v>
      </c>
      <c r="L101" s="41"/>
      <c r="M101" s="182" t="s">
        <v>19</v>
      </c>
      <c r="N101" s="183" t="s">
        <v>43</v>
      </c>
      <c r="O101" s="66"/>
      <c r="P101" s="184">
        <f>O101*H101</f>
        <v>0</v>
      </c>
      <c r="Q101" s="184">
        <v>0</v>
      </c>
      <c r="R101" s="184">
        <f>Q101*H101</f>
        <v>0</v>
      </c>
      <c r="S101" s="184">
        <v>0</v>
      </c>
      <c r="T101" s="185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6" t="s">
        <v>2118</v>
      </c>
      <c r="AT101" s="186" t="s">
        <v>141</v>
      </c>
      <c r="AU101" s="186" t="s">
        <v>82</v>
      </c>
      <c r="AY101" s="19" t="s">
        <v>138</v>
      </c>
      <c r="BE101" s="187">
        <f>IF(N101="základní",J101,0)</f>
        <v>60000</v>
      </c>
      <c r="BF101" s="187">
        <f>IF(N101="snížená",J101,0)</f>
        <v>0</v>
      </c>
      <c r="BG101" s="187">
        <f>IF(N101="zákl. přenesená",J101,0)</f>
        <v>0</v>
      </c>
      <c r="BH101" s="187">
        <f>IF(N101="sníž. přenesená",J101,0)</f>
        <v>0</v>
      </c>
      <c r="BI101" s="187">
        <f>IF(N101="nulová",J101,0)</f>
        <v>0</v>
      </c>
      <c r="BJ101" s="19" t="s">
        <v>80</v>
      </c>
      <c r="BK101" s="187">
        <f>ROUND(I101*H101,2)</f>
        <v>60000</v>
      </c>
      <c r="BL101" s="19" t="s">
        <v>2118</v>
      </c>
      <c r="BM101" s="186" t="s">
        <v>2136</v>
      </c>
    </row>
    <row r="102" spans="1:65" s="2" customFormat="1" x14ac:dyDescent="0.2">
      <c r="A102" s="36"/>
      <c r="B102" s="37"/>
      <c r="C102" s="38"/>
      <c r="D102" s="188" t="s">
        <v>148</v>
      </c>
      <c r="E102" s="38"/>
      <c r="F102" s="189" t="s">
        <v>2137</v>
      </c>
      <c r="G102" s="38"/>
      <c r="H102" s="38"/>
      <c r="I102" s="190"/>
      <c r="J102" s="38"/>
      <c r="K102" s="38"/>
      <c r="L102" s="41"/>
      <c r="M102" s="191"/>
      <c r="N102" s="192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148</v>
      </c>
      <c r="AU102" s="19" t="s">
        <v>82</v>
      </c>
    </row>
    <row r="103" spans="1:65" s="12" customFormat="1" ht="22.8" customHeight="1" x14ac:dyDescent="0.25">
      <c r="B103" s="159"/>
      <c r="C103" s="160"/>
      <c r="D103" s="161" t="s">
        <v>71</v>
      </c>
      <c r="E103" s="173" t="s">
        <v>2138</v>
      </c>
      <c r="F103" s="173" t="s">
        <v>2139</v>
      </c>
      <c r="G103" s="160"/>
      <c r="H103" s="160"/>
      <c r="I103" s="163"/>
      <c r="J103" s="174">
        <f>BK103</f>
        <v>99000</v>
      </c>
      <c r="K103" s="160"/>
      <c r="L103" s="165"/>
      <c r="M103" s="166"/>
      <c r="N103" s="167"/>
      <c r="O103" s="167"/>
      <c r="P103" s="168">
        <f>SUM(P104:P108)</f>
        <v>0</v>
      </c>
      <c r="Q103" s="167"/>
      <c r="R103" s="168">
        <f>SUM(R104:R108)</f>
        <v>0</v>
      </c>
      <c r="S103" s="167"/>
      <c r="T103" s="169">
        <f>SUM(T104:T108)</f>
        <v>0</v>
      </c>
      <c r="AR103" s="170" t="s">
        <v>178</v>
      </c>
      <c r="AT103" s="171" t="s">
        <v>71</v>
      </c>
      <c r="AU103" s="171" t="s">
        <v>80</v>
      </c>
      <c r="AY103" s="170" t="s">
        <v>138</v>
      </c>
      <c r="BK103" s="172">
        <f>SUM(BK104:BK108)</f>
        <v>99000</v>
      </c>
    </row>
    <row r="104" spans="1:65" s="2" customFormat="1" ht="16.5" customHeight="1" x14ac:dyDescent="0.2">
      <c r="A104" s="36"/>
      <c r="B104" s="37"/>
      <c r="C104" s="175" t="s">
        <v>178</v>
      </c>
      <c r="D104" s="175" t="s">
        <v>141</v>
      </c>
      <c r="E104" s="176" t="s">
        <v>2140</v>
      </c>
      <c r="F104" s="177" t="s">
        <v>2139</v>
      </c>
      <c r="G104" s="178" t="s">
        <v>431</v>
      </c>
      <c r="H104" s="179">
        <v>1</v>
      </c>
      <c r="I104" s="180">
        <v>90000</v>
      </c>
      <c r="J104" s="181">
        <f>ROUND(I104*H104,2)</f>
        <v>90000</v>
      </c>
      <c r="K104" s="177" t="s">
        <v>145</v>
      </c>
      <c r="L104" s="41"/>
      <c r="M104" s="182" t="s">
        <v>19</v>
      </c>
      <c r="N104" s="183" t="s">
        <v>43</v>
      </c>
      <c r="O104" s="66"/>
      <c r="P104" s="184">
        <f>O104*H104</f>
        <v>0</v>
      </c>
      <c r="Q104" s="184">
        <v>0</v>
      </c>
      <c r="R104" s="184">
        <f>Q104*H104</f>
        <v>0</v>
      </c>
      <c r="S104" s="184">
        <v>0</v>
      </c>
      <c r="T104" s="185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6" t="s">
        <v>2118</v>
      </c>
      <c r="AT104" s="186" t="s">
        <v>141</v>
      </c>
      <c r="AU104" s="186" t="s">
        <v>82</v>
      </c>
      <c r="AY104" s="19" t="s">
        <v>138</v>
      </c>
      <c r="BE104" s="187">
        <f>IF(N104="základní",J104,0)</f>
        <v>90000</v>
      </c>
      <c r="BF104" s="187">
        <f>IF(N104="snížená",J104,0)</f>
        <v>0</v>
      </c>
      <c r="BG104" s="187">
        <f>IF(N104="zákl. přenesená",J104,0)</f>
        <v>0</v>
      </c>
      <c r="BH104" s="187">
        <f>IF(N104="sníž. přenesená",J104,0)</f>
        <v>0</v>
      </c>
      <c r="BI104" s="187">
        <f>IF(N104="nulová",J104,0)</f>
        <v>0</v>
      </c>
      <c r="BJ104" s="19" t="s">
        <v>80</v>
      </c>
      <c r="BK104" s="187">
        <f>ROUND(I104*H104,2)</f>
        <v>90000</v>
      </c>
      <c r="BL104" s="19" t="s">
        <v>2118</v>
      </c>
      <c r="BM104" s="186" t="s">
        <v>2141</v>
      </c>
    </row>
    <row r="105" spans="1:65" s="2" customFormat="1" x14ac:dyDescent="0.2">
      <c r="A105" s="36"/>
      <c r="B105" s="37"/>
      <c r="C105" s="38"/>
      <c r="D105" s="188" t="s">
        <v>148</v>
      </c>
      <c r="E105" s="38"/>
      <c r="F105" s="189" t="s">
        <v>2139</v>
      </c>
      <c r="G105" s="38"/>
      <c r="H105" s="38"/>
      <c r="I105" s="190"/>
      <c r="J105" s="38"/>
      <c r="K105" s="38"/>
      <c r="L105" s="41"/>
      <c r="M105" s="191"/>
      <c r="N105" s="192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148</v>
      </c>
      <c r="AU105" s="19" t="s">
        <v>82</v>
      </c>
    </row>
    <row r="106" spans="1:65" s="2" customFormat="1" x14ac:dyDescent="0.2">
      <c r="A106" s="36"/>
      <c r="B106" s="37"/>
      <c r="C106" s="38"/>
      <c r="D106" s="193" t="s">
        <v>150</v>
      </c>
      <c r="E106" s="38"/>
      <c r="F106" s="194" t="s">
        <v>2142</v>
      </c>
      <c r="G106" s="38"/>
      <c r="H106" s="38"/>
      <c r="I106" s="190"/>
      <c r="J106" s="38"/>
      <c r="K106" s="38"/>
      <c r="L106" s="41"/>
      <c r="M106" s="191"/>
      <c r="N106" s="192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150</v>
      </c>
      <c r="AU106" s="19" t="s">
        <v>82</v>
      </c>
    </row>
    <row r="107" spans="1:65" s="2" customFormat="1" ht="16.5" customHeight="1" x14ac:dyDescent="0.2">
      <c r="A107" s="36"/>
      <c r="B107" s="37"/>
      <c r="C107" s="175" t="s">
        <v>176</v>
      </c>
      <c r="D107" s="175" t="s">
        <v>141</v>
      </c>
      <c r="E107" s="176" t="s">
        <v>2143</v>
      </c>
      <c r="F107" s="177" t="s">
        <v>2144</v>
      </c>
      <c r="G107" s="178" t="s">
        <v>310</v>
      </c>
      <c r="H107" s="179">
        <v>1</v>
      </c>
      <c r="I107" s="180">
        <v>9000</v>
      </c>
      <c r="J107" s="181">
        <f>ROUND(I107*H107,2)</f>
        <v>9000</v>
      </c>
      <c r="K107" s="177" t="s">
        <v>19</v>
      </c>
      <c r="L107" s="41"/>
      <c r="M107" s="182" t="s">
        <v>19</v>
      </c>
      <c r="N107" s="183" t="s">
        <v>43</v>
      </c>
      <c r="O107" s="66"/>
      <c r="P107" s="184">
        <f>O107*H107</f>
        <v>0</v>
      </c>
      <c r="Q107" s="184">
        <v>0</v>
      </c>
      <c r="R107" s="184">
        <f>Q107*H107</f>
        <v>0</v>
      </c>
      <c r="S107" s="184">
        <v>0</v>
      </c>
      <c r="T107" s="185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6" t="s">
        <v>2118</v>
      </c>
      <c r="AT107" s="186" t="s">
        <v>141</v>
      </c>
      <c r="AU107" s="186" t="s">
        <v>82</v>
      </c>
      <c r="AY107" s="19" t="s">
        <v>138</v>
      </c>
      <c r="BE107" s="187">
        <f>IF(N107="základní",J107,0)</f>
        <v>9000</v>
      </c>
      <c r="BF107" s="187">
        <f>IF(N107="snížená",J107,0)</f>
        <v>0</v>
      </c>
      <c r="BG107" s="187">
        <f>IF(N107="zákl. přenesená",J107,0)</f>
        <v>0</v>
      </c>
      <c r="BH107" s="187">
        <f>IF(N107="sníž. přenesená",J107,0)</f>
        <v>0</v>
      </c>
      <c r="BI107" s="187">
        <f>IF(N107="nulová",J107,0)</f>
        <v>0</v>
      </c>
      <c r="BJ107" s="19" t="s">
        <v>80</v>
      </c>
      <c r="BK107" s="187">
        <f>ROUND(I107*H107,2)</f>
        <v>9000</v>
      </c>
      <c r="BL107" s="19" t="s">
        <v>2118</v>
      </c>
      <c r="BM107" s="186" t="s">
        <v>2145</v>
      </c>
    </row>
    <row r="108" spans="1:65" s="2" customFormat="1" x14ac:dyDescent="0.2">
      <c r="A108" s="36"/>
      <c r="B108" s="37"/>
      <c r="C108" s="38"/>
      <c r="D108" s="188" t="s">
        <v>148</v>
      </c>
      <c r="E108" s="38"/>
      <c r="F108" s="189" t="s">
        <v>2144</v>
      </c>
      <c r="G108" s="38"/>
      <c r="H108" s="38"/>
      <c r="I108" s="190"/>
      <c r="J108" s="38"/>
      <c r="K108" s="38"/>
      <c r="L108" s="41"/>
      <c r="M108" s="240"/>
      <c r="N108" s="241"/>
      <c r="O108" s="242"/>
      <c r="P108" s="242"/>
      <c r="Q108" s="242"/>
      <c r="R108" s="242"/>
      <c r="S108" s="242"/>
      <c r="T108" s="243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148</v>
      </c>
      <c r="AU108" s="19" t="s">
        <v>82</v>
      </c>
    </row>
    <row r="109" spans="1:65" s="2" customFormat="1" ht="6.9" customHeight="1" x14ac:dyDescent="0.2">
      <c r="A109" s="36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1"/>
      <c r="M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</sheetData>
  <sheetProtection algorithmName="SHA-512" hashValue="nqdlrYibQGe/Zn4cJabeCXhQG7bVFmJ7K2pp6x2AxHq3Mt+iRlajKnZd8a7ooEJC/SMTuMnzUElFKob5XhElUQ==" saltValue="q9eR0KobtHK3XCA4ECprTzowvZIGpRu6hAMwXFCeWvz/YQdhqTaJcLPfaYXdINXuZc0DklurwIZ9COoiOv7mFg==" spinCount="100000" sheet="1" objects="1" scenarios="1" formatColumns="0" formatRows="0" autoFilter="0"/>
  <autoFilter ref="C84:K108" xr:uid="{00000000-0009-0000-0000-000006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93" r:id="rId1" xr:uid="{00000000-0004-0000-0600-000000000000}"/>
    <hyperlink ref="F98" r:id="rId2" xr:uid="{00000000-0004-0000-0600-000001000000}"/>
    <hyperlink ref="F106" r:id="rId3" xr:uid="{00000000-0004-0000-0600-000002000000}"/>
  </hyperlinks>
  <pageMargins left="0.39374999999999999" right="0.39374999999999999" top="0.39374999999999999" bottom="0.39374999999999999" header="0" footer="0"/>
  <pageSetup paperSize="9" scale="76" fitToHeight="100" orientation="portrait" blackAndWhite="1" r:id="rId4"/>
  <headerFooter>
    <oddFooter>&amp;CStrana &amp;P z &amp;N</oddFooter>
  </headerFooter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0.199999999999999" x14ac:dyDescent="0.2"/>
  <cols>
    <col min="1" max="1" width="8.28515625" style="244" customWidth="1"/>
    <col min="2" max="2" width="1.7109375" style="244" customWidth="1"/>
    <col min="3" max="4" width="5" style="244" customWidth="1"/>
    <col min="5" max="5" width="11.7109375" style="244" customWidth="1"/>
    <col min="6" max="6" width="9.140625" style="244" customWidth="1"/>
    <col min="7" max="7" width="5" style="244" customWidth="1"/>
    <col min="8" max="8" width="77.85546875" style="244" customWidth="1"/>
    <col min="9" max="10" width="20" style="244" customWidth="1"/>
    <col min="11" max="11" width="1.7109375" style="244" customWidth="1"/>
  </cols>
  <sheetData>
    <row r="1" spans="2:11" s="1" customFormat="1" ht="37.5" customHeight="1" x14ac:dyDescent="0.2"/>
    <row r="2" spans="2:11" s="1" customFormat="1" ht="7.5" customHeight="1" x14ac:dyDescent="0.2">
      <c r="B2" s="245"/>
      <c r="C2" s="246"/>
      <c r="D2" s="246"/>
      <c r="E2" s="246"/>
      <c r="F2" s="246"/>
      <c r="G2" s="246"/>
      <c r="H2" s="246"/>
      <c r="I2" s="246"/>
      <c r="J2" s="246"/>
      <c r="K2" s="247"/>
    </row>
    <row r="3" spans="2:11" s="16" customFormat="1" ht="45" customHeight="1" x14ac:dyDescent="0.2">
      <c r="B3" s="248"/>
      <c r="C3" s="384" t="s">
        <v>2146</v>
      </c>
      <c r="D3" s="384"/>
      <c r="E3" s="384"/>
      <c r="F3" s="384"/>
      <c r="G3" s="384"/>
      <c r="H3" s="384"/>
      <c r="I3" s="384"/>
      <c r="J3" s="384"/>
      <c r="K3" s="249"/>
    </row>
    <row r="4" spans="2:11" s="1" customFormat="1" ht="25.5" customHeight="1" x14ac:dyDescent="0.3">
      <c r="B4" s="250"/>
      <c r="C4" s="389" t="s">
        <v>2147</v>
      </c>
      <c r="D4" s="389"/>
      <c r="E4" s="389"/>
      <c r="F4" s="389"/>
      <c r="G4" s="389"/>
      <c r="H4" s="389"/>
      <c r="I4" s="389"/>
      <c r="J4" s="389"/>
      <c r="K4" s="251"/>
    </row>
    <row r="5" spans="2:11" s="1" customFormat="1" ht="5.25" customHeight="1" x14ac:dyDescent="0.2">
      <c r="B5" s="250"/>
      <c r="C5" s="252"/>
      <c r="D5" s="252"/>
      <c r="E5" s="252"/>
      <c r="F5" s="252"/>
      <c r="G5" s="252"/>
      <c r="H5" s="252"/>
      <c r="I5" s="252"/>
      <c r="J5" s="252"/>
      <c r="K5" s="251"/>
    </row>
    <row r="6" spans="2:11" s="1" customFormat="1" ht="15" customHeight="1" x14ac:dyDescent="0.2">
      <c r="B6" s="250"/>
      <c r="C6" s="388" t="s">
        <v>2148</v>
      </c>
      <c r="D6" s="388"/>
      <c r="E6" s="388"/>
      <c r="F6" s="388"/>
      <c r="G6" s="388"/>
      <c r="H6" s="388"/>
      <c r="I6" s="388"/>
      <c r="J6" s="388"/>
      <c r="K6" s="251"/>
    </row>
    <row r="7" spans="2:11" s="1" customFormat="1" ht="15" customHeight="1" x14ac:dyDescent="0.2">
      <c r="B7" s="254"/>
      <c r="C7" s="388" t="s">
        <v>2149</v>
      </c>
      <c r="D7" s="388"/>
      <c r="E7" s="388"/>
      <c r="F7" s="388"/>
      <c r="G7" s="388"/>
      <c r="H7" s="388"/>
      <c r="I7" s="388"/>
      <c r="J7" s="388"/>
      <c r="K7" s="251"/>
    </row>
    <row r="8" spans="2:11" s="1" customFormat="1" ht="12.75" customHeight="1" x14ac:dyDescent="0.2">
      <c r="B8" s="254"/>
      <c r="C8" s="253"/>
      <c r="D8" s="253"/>
      <c r="E8" s="253"/>
      <c r="F8" s="253"/>
      <c r="G8" s="253"/>
      <c r="H8" s="253"/>
      <c r="I8" s="253"/>
      <c r="J8" s="253"/>
      <c r="K8" s="251"/>
    </row>
    <row r="9" spans="2:11" s="1" customFormat="1" ht="15" customHeight="1" x14ac:dyDescent="0.2">
      <c r="B9" s="254"/>
      <c r="C9" s="388" t="s">
        <v>2150</v>
      </c>
      <c r="D9" s="388"/>
      <c r="E9" s="388"/>
      <c r="F9" s="388"/>
      <c r="G9" s="388"/>
      <c r="H9" s="388"/>
      <c r="I9" s="388"/>
      <c r="J9" s="388"/>
      <c r="K9" s="251"/>
    </row>
    <row r="10" spans="2:11" s="1" customFormat="1" ht="15" customHeight="1" x14ac:dyDescent="0.2">
      <c r="B10" s="254"/>
      <c r="C10" s="253"/>
      <c r="D10" s="388" t="s">
        <v>2151</v>
      </c>
      <c r="E10" s="388"/>
      <c r="F10" s="388"/>
      <c r="G10" s="388"/>
      <c r="H10" s="388"/>
      <c r="I10" s="388"/>
      <c r="J10" s="388"/>
      <c r="K10" s="251"/>
    </row>
    <row r="11" spans="2:11" s="1" customFormat="1" ht="15" customHeight="1" x14ac:dyDescent="0.2">
      <c r="B11" s="254"/>
      <c r="C11" s="255"/>
      <c r="D11" s="388" t="s">
        <v>2152</v>
      </c>
      <c r="E11" s="388"/>
      <c r="F11" s="388"/>
      <c r="G11" s="388"/>
      <c r="H11" s="388"/>
      <c r="I11" s="388"/>
      <c r="J11" s="388"/>
      <c r="K11" s="251"/>
    </row>
    <row r="12" spans="2:11" s="1" customFormat="1" ht="15" customHeight="1" x14ac:dyDescent="0.2">
      <c r="B12" s="254"/>
      <c r="C12" s="255"/>
      <c r="D12" s="253"/>
      <c r="E12" s="253"/>
      <c r="F12" s="253"/>
      <c r="G12" s="253"/>
      <c r="H12" s="253"/>
      <c r="I12" s="253"/>
      <c r="J12" s="253"/>
      <c r="K12" s="251"/>
    </row>
    <row r="13" spans="2:11" s="1" customFormat="1" ht="15" customHeight="1" x14ac:dyDescent="0.2">
      <c r="B13" s="254"/>
      <c r="C13" s="255"/>
      <c r="D13" s="256" t="s">
        <v>2153</v>
      </c>
      <c r="E13" s="253"/>
      <c r="F13" s="253"/>
      <c r="G13" s="253"/>
      <c r="H13" s="253"/>
      <c r="I13" s="253"/>
      <c r="J13" s="253"/>
      <c r="K13" s="251"/>
    </row>
    <row r="14" spans="2:11" s="1" customFormat="1" ht="12.75" customHeight="1" x14ac:dyDescent="0.2">
      <c r="B14" s="254"/>
      <c r="C14" s="255"/>
      <c r="D14" s="255"/>
      <c r="E14" s="255"/>
      <c r="F14" s="255"/>
      <c r="G14" s="255"/>
      <c r="H14" s="255"/>
      <c r="I14" s="255"/>
      <c r="J14" s="255"/>
      <c r="K14" s="251"/>
    </row>
    <row r="15" spans="2:11" s="1" customFormat="1" ht="15" customHeight="1" x14ac:dyDescent="0.2">
      <c r="B15" s="254"/>
      <c r="C15" s="255"/>
      <c r="D15" s="388" t="s">
        <v>2154</v>
      </c>
      <c r="E15" s="388"/>
      <c r="F15" s="388"/>
      <c r="G15" s="388"/>
      <c r="H15" s="388"/>
      <c r="I15" s="388"/>
      <c r="J15" s="388"/>
      <c r="K15" s="251"/>
    </row>
    <row r="16" spans="2:11" s="1" customFormat="1" ht="15" customHeight="1" x14ac:dyDescent="0.2">
      <c r="B16" s="254"/>
      <c r="C16" s="255"/>
      <c r="D16" s="388" t="s">
        <v>2155</v>
      </c>
      <c r="E16" s="388"/>
      <c r="F16" s="388"/>
      <c r="G16" s="388"/>
      <c r="H16" s="388"/>
      <c r="I16" s="388"/>
      <c r="J16" s="388"/>
      <c r="K16" s="251"/>
    </row>
    <row r="17" spans="2:11" s="1" customFormat="1" ht="15" customHeight="1" x14ac:dyDescent="0.2">
      <c r="B17" s="254"/>
      <c r="C17" s="255"/>
      <c r="D17" s="388" t="s">
        <v>2156</v>
      </c>
      <c r="E17" s="388"/>
      <c r="F17" s="388"/>
      <c r="G17" s="388"/>
      <c r="H17" s="388"/>
      <c r="I17" s="388"/>
      <c r="J17" s="388"/>
      <c r="K17" s="251"/>
    </row>
    <row r="18" spans="2:11" s="1" customFormat="1" ht="15" customHeight="1" x14ac:dyDescent="0.2">
      <c r="B18" s="254"/>
      <c r="C18" s="255"/>
      <c r="D18" s="255"/>
      <c r="E18" s="257" t="s">
        <v>79</v>
      </c>
      <c r="F18" s="388" t="s">
        <v>2157</v>
      </c>
      <c r="G18" s="388"/>
      <c r="H18" s="388"/>
      <c r="I18" s="388"/>
      <c r="J18" s="388"/>
      <c r="K18" s="251"/>
    </row>
    <row r="19" spans="2:11" s="1" customFormat="1" ht="15" customHeight="1" x14ac:dyDescent="0.2">
      <c r="B19" s="254"/>
      <c r="C19" s="255"/>
      <c r="D19" s="255"/>
      <c r="E19" s="257" t="s">
        <v>2158</v>
      </c>
      <c r="F19" s="388" t="s">
        <v>2159</v>
      </c>
      <c r="G19" s="388"/>
      <c r="H19" s="388"/>
      <c r="I19" s="388"/>
      <c r="J19" s="388"/>
      <c r="K19" s="251"/>
    </row>
    <row r="20" spans="2:11" s="1" customFormat="1" ht="15" customHeight="1" x14ac:dyDescent="0.2">
      <c r="B20" s="254"/>
      <c r="C20" s="255"/>
      <c r="D20" s="255"/>
      <c r="E20" s="257" t="s">
        <v>2160</v>
      </c>
      <c r="F20" s="388" t="s">
        <v>2161</v>
      </c>
      <c r="G20" s="388"/>
      <c r="H20" s="388"/>
      <c r="I20" s="388"/>
      <c r="J20" s="388"/>
      <c r="K20" s="251"/>
    </row>
    <row r="21" spans="2:11" s="1" customFormat="1" ht="15" customHeight="1" x14ac:dyDescent="0.2">
      <c r="B21" s="254"/>
      <c r="C21" s="255"/>
      <c r="D21" s="255"/>
      <c r="E21" s="257" t="s">
        <v>2162</v>
      </c>
      <c r="F21" s="388" t="s">
        <v>2163</v>
      </c>
      <c r="G21" s="388"/>
      <c r="H21" s="388"/>
      <c r="I21" s="388"/>
      <c r="J21" s="388"/>
      <c r="K21" s="251"/>
    </row>
    <row r="22" spans="2:11" s="1" customFormat="1" ht="15" customHeight="1" x14ac:dyDescent="0.2">
      <c r="B22" s="254"/>
      <c r="C22" s="255"/>
      <c r="D22" s="255"/>
      <c r="E22" s="257" t="s">
        <v>1509</v>
      </c>
      <c r="F22" s="388" t="s">
        <v>1510</v>
      </c>
      <c r="G22" s="388"/>
      <c r="H22" s="388"/>
      <c r="I22" s="388"/>
      <c r="J22" s="388"/>
      <c r="K22" s="251"/>
    </row>
    <row r="23" spans="2:11" s="1" customFormat="1" ht="15" customHeight="1" x14ac:dyDescent="0.2">
      <c r="B23" s="254"/>
      <c r="C23" s="255"/>
      <c r="D23" s="255"/>
      <c r="E23" s="257" t="s">
        <v>2164</v>
      </c>
      <c r="F23" s="388" t="s">
        <v>2165</v>
      </c>
      <c r="G23" s="388"/>
      <c r="H23" s="388"/>
      <c r="I23" s="388"/>
      <c r="J23" s="388"/>
      <c r="K23" s="251"/>
    </row>
    <row r="24" spans="2:11" s="1" customFormat="1" ht="12.75" customHeight="1" x14ac:dyDescent="0.2">
      <c r="B24" s="254"/>
      <c r="C24" s="255"/>
      <c r="D24" s="255"/>
      <c r="E24" s="255"/>
      <c r="F24" s="255"/>
      <c r="G24" s="255"/>
      <c r="H24" s="255"/>
      <c r="I24" s="255"/>
      <c r="J24" s="255"/>
      <c r="K24" s="251"/>
    </row>
    <row r="25" spans="2:11" s="1" customFormat="1" ht="15" customHeight="1" x14ac:dyDescent="0.2">
      <c r="B25" s="254"/>
      <c r="C25" s="388" t="s">
        <v>2166</v>
      </c>
      <c r="D25" s="388"/>
      <c r="E25" s="388"/>
      <c r="F25" s="388"/>
      <c r="G25" s="388"/>
      <c r="H25" s="388"/>
      <c r="I25" s="388"/>
      <c r="J25" s="388"/>
      <c r="K25" s="251"/>
    </row>
    <row r="26" spans="2:11" s="1" customFormat="1" ht="15" customHeight="1" x14ac:dyDescent="0.2">
      <c r="B26" s="254"/>
      <c r="C26" s="388" t="s">
        <v>2167</v>
      </c>
      <c r="D26" s="388"/>
      <c r="E26" s="388"/>
      <c r="F26" s="388"/>
      <c r="G26" s="388"/>
      <c r="H26" s="388"/>
      <c r="I26" s="388"/>
      <c r="J26" s="388"/>
      <c r="K26" s="251"/>
    </row>
    <row r="27" spans="2:11" s="1" customFormat="1" ht="15" customHeight="1" x14ac:dyDescent="0.2">
      <c r="B27" s="254"/>
      <c r="C27" s="253"/>
      <c r="D27" s="388" t="s">
        <v>2168</v>
      </c>
      <c r="E27" s="388"/>
      <c r="F27" s="388"/>
      <c r="G27" s="388"/>
      <c r="H27" s="388"/>
      <c r="I27" s="388"/>
      <c r="J27" s="388"/>
      <c r="K27" s="251"/>
    </row>
    <row r="28" spans="2:11" s="1" customFormat="1" ht="15" customHeight="1" x14ac:dyDescent="0.2">
      <c r="B28" s="254"/>
      <c r="C28" s="255"/>
      <c r="D28" s="388" t="s">
        <v>2169</v>
      </c>
      <c r="E28" s="388"/>
      <c r="F28" s="388"/>
      <c r="G28" s="388"/>
      <c r="H28" s="388"/>
      <c r="I28" s="388"/>
      <c r="J28" s="388"/>
      <c r="K28" s="251"/>
    </row>
    <row r="29" spans="2:11" s="1" customFormat="1" ht="12.75" customHeight="1" x14ac:dyDescent="0.2">
      <c r="B29" s="254"/>
      <c r="C29" s="255"/>
      <c r="D29" s="255"/>
      <c r="E29" s="255"/>
      <c r="F29" s="255"/>
      <c r="G29" s="255"/>
      <c r="H29" s="255"/>
      <c r="I29" s="255"/>
      <c r="J29" s="255"/>
      <c r="K29" s="251"/>
    </row>
    <row r="30" spans="2:11" s="1" customFormat="1" ht="15" customHeight="1" x14ac:dyDescent="0.2">
      <c r="B30" s="254"/>
      <c r="C30" s="255"/>
      <c r="D30" s="388" t="s">
        <v>2170</v>
      </c>
      <c r="E30" s="388"/>
      <c r="F30" s="388"/>
      <c r="G30" s="388"/>
      <c r="H30" s="388"/>
      <c r="I30" s="388"/>
      <c r="J30" s="388"/>
      <c r="K30" s="251"/>
    </row>
    <row r="31" spans="2:11" s="1" customFormat="1" ht="15" customHeight="1" x14ac:dyDescent="0.2">
      <c r="B31" s="254"/>
      <c r="C31" s="255"/>
      <c r="D31" s="388" t="s">
        <v>2171</v>
      </c>
      <c r="E31" s="388"/>
      <c r="F31" s="388"/>
      <c r="G31" s="388"/>
      <c r="H31" s="388"/>
      <c r="I31" s="388"/>
      <c r="J31" s="388"/>
      <c r="K31" s="251"/>
    </row>
    <row r="32" spans="2:11" s="1" customFormat="1" ht="12.75" customHeight="1" x14ac:dyDescent="0.2">
      <c r="B32" s="254"/>
      <c r="C32" s="255"/>
      <c r="D32" s="255"/>
      <c r="E32" s="255"/>
      <c r="F32" s="255"/>
      <c r="G32" s="255"/>
      <c r="H32" s="255"/>
      <c r="I32" s="255"/>
      <c r="J32" s="255"/>
      <c r="K32" s="251"/>
    </row>
    <row r="33" spans="2:11" s="1" customFormat="1" ht="15" customHeight="1" x14ac:dyDescent="0.2">
      <c r="B33" s="254"/>
      <c r="C33" s="255"/>
      <c r="D33" s="388" t="s">
        <v>2172</v>
      </c>
      <c r="E33" s="388"/>
      <c r="F33" s="388"/>
      <c r="G33" s="388"/>
      <c r="H33" s="388"/>
      <c r="I33" s="388"/>
      <c r="J33" s="388"/>
      <c r="K33" s="251"/>
    </row>
    <row r="34" spans="2:11" s="1" customFormat="1" ht="15" customHeight="1" x14ac:dyDescent="0.2">
      <c r="B34" s="254"/>
      <c r="C34" s="255"/>
      <c r="D34" s="388" t="s">
        <v>2173</v>
      </c>
      <c r="E34" s="388"/>
      <c r="F34" s="388"/>
      <c r="G34" s="388"/>
      <c r="H34" s="388"/>
      <c r="I34" s="388"/>
      <c r="J34" s="388"/>
      <c r="K34" s="251"/>
    </row>
    <row r="35" spans="2:11" s="1" customFormat="1" ht="15" customHeight="1" x14ac:dyDescent="0.2">
      <c r="B35" s="254"/>
      <c r="C35" s="255"/>
      <c r="D35" s="388" t="s">
        <v>2174</v>
      </c>
      <c r="E35" s="388"/>
      <c r="F35" s="388"/>
      <c r="G35" s="388"/>
      <c r="H35" s="388"/>
      <c r="I35" s="388"/>
      <c r="J35" s="388"/>
      <c r="K35" s="251"/>
    </row>
    <row r="36" spans="2:11" s="1" customFormat="1" ht="15" customHeight="1" x14ac:dyDescent="0.2">
      <c r="B36" s="254"/>
      <c r="C36" s="255"/>
      <c r="D36" s="253"/>
      <c r="E36" s="256" t="s">
        <v>124</v>
      </c>
      <c r="F36" s="253"/>
      <c r="G36" s="388" t="s">
        <v>2175</v>
      </c>
      <c r="H36" s="388"/>
      <c r="I36" s="388"/>
      <c r="J36" s="388"/>
      <c r="K36" s="251"/>
    </row>
    <row r="37" spans="2:11" s="1" customFormat="1" ht="30.75" customHeight="1" x14ac:dyDescent="0.2">
      <c r="B37" s="254"/>
      <c r="C37" s="255"/>
      <c r="D37" s="253"/>
      <c r="E37" s="256" t="s">
        <v>2176</v>
      </c>
      <c r="F37" s="253"/>
      <c r="G37" s="388" t="s">
        <v>2177</v>
      </c>
      <c r="H37" s="388"/>
      <c r="I37" s="388"/>
      <c r="J37" s="388"/>
      <c r="K37" s="251"/>
    </row>
    <row r="38" spans="2:11" s="1" customFormat="1" ht="15" customHeight="1" x14ac:dyDescent="0.2">
      <c r="B38" s="254"/>
      <c r="C38" s="255"/>
      <c r="D38" s="253"/>
      <c r="E38" s="256" t="s">
        <v>53</v>
      </c>
      <c r="F38" s="253"/>
      <c r="G38" s="388" t="s">
        <v>2178</v>
      </c>
      <c r="H38" s="388"/>
      <c r="I38" s="388"/>
      <c r="J38" s="388"/>
      <c r="K38" s="251"/>
    </row>
    <row r="39" spans="2:11" s="1" customFormat="1" ht="15" customHeight="1" x14ac:dyDescent="0.2">
      <c r="B39" s="254"/>
      <c r="C39" s="255"/>
      <c r="D39" s="253"/>
      <c r="E39" s="256" t="s">
        <v>54</v>
      </c>
      <c r="F39" s="253"/>
      <c r="G39" s="388" t="s">
        <v>2179</v>
      </c>
      <c r="H39" s="388"/>
      <c r="I39" s="388"/>
      <c r="J39" s="388"/>
      <c r="K39" s="251"/>
    </row>
    <row r="40" spans="2:11" s="1" customFormat="1" ht="15" customHeight="1" x14ac:dyDescent="0.2">
      <c r="B40" s="254"/>
      <c r="C40" s="255"/>
      <c r="D40" s="253"/>
      <c r="E40" s="256" t="s">
        <v>125</v>
      </c>
      <c r="F40" s="253"/>
      <c r="G40" s="388" t="s">
        <v>2180</v>
      </c>
      <c r="H40" s="388"/>
      <c r="I40" s="388"/>
      <c r="J40" s="388"/>
      <c r="K40" s="251"/>
    </row>
    <row r="41" spans="2:11" s="1" customFormat="1" ht="15" customHeight="1" x14ac:dyDescent="0.2">
      <c r="B41" s="254"/>
      <c r="C41" s="255"/>
      <c r="D41" s="253"/>
      <c r="E41" s="256" t="s">
        <v>126</v>
      </c>
      <c r="F41" s="253"/>
      <c r="G41" s="388" t="s">
        <v>2181</v>
      </c>
      <c r="H41" s="388"/>
      <c r="I41" s="388"/>
      <c r="J41" s="388"/>
      <c r="K41" s="251"/>
    </row>
    <row r="42" spans="2:11" s="1" customFormat="1" ht="15" customHeight="1" x14ac:dyDescent="0.2">
      <c r="B42" s="254"/>
      <c r="C42" s="255"/>
      <c r="D42" s="253"/>
      <c r="E42" s="256" t="s">
        <v>2182</v>
      </c>
      <c r="F42" s="253"/>
      <c r="G42" s="388" t="s">
        <v>2183</v>
      </c>
      <c r="H42" s="388"/>
      <c r="I42" s="388"/>
      <c r="J42" s="388"/>
      <c r="K42" s="251"/>
    </row>
    <row r="43" spans="2:11" s="1" customFormat="1" ht="15" customHeight="1" x14ac:dyDescent="0.2">
      <c r="B43" s="254"/>
      <c r="C43" s="255"/>
      <c r="D43" s="253"/>
      <c r="E43" s="256"/>
      <c r="F43" s="253"/>
      <c r="G43" s="388" t="s">
        <v>2184</v>
      </c>
      <c r="H43" s="388"/>
      <c r="I43" s="388"/>
      <c r="J43" s="388"/>
      <c r="K43" s="251"/>
    </row>
    <row r="44" spans="2:11" s="1" customFormat="1" ht="15" customHeight="1" x14ac:dyDescent="0.2">
      <c r="B44" s="254"/>
      <c r="C44" s="255"/>
      <c r="D44" s="253"/>
      <c r="E44" s="256" t="s">
        <v>2185</v>
      </c>
      <c r="F44" s="253"/>
      <c r="G44" s="388" t="s">
        <v>2186</v>
      </c>
      <c r="H44" s="388"/>
      <c r="I44" s="388"/>
      <c r="J44" s="388"/>
      <c r="K44" s="251"/>
    </row>
    <row r="45" spans="2:11" s="1" customFormat="1" ht="15" customHeight="1" x14ac:dyDescent="0.2">
      <c r="B45" s="254"/>
      <c r="C45" s="255"/>
      <c r="D45" s="253"/>
      <c r="E45" s="256" t="s">
        <v>128</v>
      </c>
      <c r="F45" s="253"/>
      <c r="G45" s="388" t="s">
        <v>2187</v>
      </c>
      <c r="H45" s="388"/>
      <c r="I45" s="388"/>
      <c r="J45" s="388"/>
      <c r="K45" s="251"/>
    </row>
    <row r="46" spans="2:11" s="1" customFormat="1" ht="12.75" customHeight="1" x14ac:dyDescent="0.2">
      <c r="B46" s="254"/>
      <c r="C46" s="255"/>
      <c r="D46" s="253"/>
      <c r="E46" s="253"/>
      <c r="F46" s="253"/>
      <c r="G46" s="253"/>
      <c r="H46" s="253"/>
      <c r="I46" s="253"/>
      <c r="J46" s="253"/>
      <c r="K46" s="251"/>
    </row>
    <row r="47" spans="2:11" s="1" customFormat="1" ht="15" customHeight="1" x14ac:dyDescent="0.2">
      <c r="B47" s="254"/>
      <c r="C47" s="255"/>
      <c r="D47" s="388" t="s">
        <v>2188</v>
      </c>
      <c r="E47" s="388"/>
      <c r="F47" s="388"/>
      <c r="G47" s="388"/>
      <c r="H47" s="388"/>
      <c r="I47" s="388"/>
      <c r="J47" s="388"/>
      <c r="K47" s="251"/>
    </row>
    <row r="48" spans="2:11" s="1" customFormat="1" ht="15" customHeight="1" x14ac:dyDescent="0.2">
      <c r="B48" s="254"/>
      <c r="C48" s="255"/>
      <c r="D48" s="255"/>
      <c r="E48" s="388" t="s">
        <v>2189</v>
      </c>
      <c r="F48" s="388"/>
      <c r="G48" s="388"/>
      <c r="H48" s="388"/>
      <c r="I48" s="388"/>
      <c r="J48" s="388"/>
      <c r="K48" s="251"/>
    </row>
    <row r="49" spans="2:11" s="1" customFormat="1" ht="15" customHeight="1" x14ac:dyDescent="0.2">
      <c r="B49" s="254"/>
      <c r="C49" s="255"/>
      <c r="D49" s="255"/>
      <c r="E49" s="388" t="s">
        <v>2190</v>
      </c>
      <c r="F49" s="388"/>
      <c r="G49" s="388"/>
      <c r="H49" s="388"/>
      <c r="I49" s="388"/>
      <c r="J49" s="388"/>
      <c r="K49" s="251"/>
    </row>
    <row r="50" spans="2:11" s="1" customFormat="1" ht="15" customHeight="1" x14ac:dyDescent="0.2">
      <c r="B50" s="254"/>
      <c r="C50" s="255"/>
      <c r="D50" s="255"/>
      <c r="E50" s="388" t="s">
        <v>2191</v>
      </c>
      <c r="F50" s="388"/>
      <c r="G50" s="388"/>
      <c r="H50" s="388"/>
      <c r="I50" s="388"/>
      <c r="J50" s="388"/>
      <c r="K50" s="251"/>
    </row>
    <row r="51" spans="2:11" s="1" customFormat="1" ht="15" customHeight="1" x14ac:dyDescent="0.2">
      <c r="B51" s="254"/>
      <c r="C51" s="255"/>
      <c r="D51" s="388" t="s">
        <v>2192</v>
      </c>
      <c r="E51" s="388"/>
      <c r="F51" s="388"/>
      <c r="G51" s="388"/>
      <c r="H51" s="388"/>
      <c r="I51" s="388"/>
      <c r="J51" s="388"/>
      <c r="K51" s="251"/>
    </row>
    <row r="52" spans="2:11" s="1" customFormat="1" ht="25.5" customHeight="1" x14ac:dyDescent="0.3">
      <c r="B52" s="250"/>
      <c r="C52" s="389" t="s">
        <v>2193</v>
      </c>
      <c r="D52" s="389"/>
      <c r="E52" s="389"/>
      <c r="F52" s="389"/>
      <c r="G52" s="389"/>
      <c r="H52" s="389"/>
      <c r="I52" s="389"/>
      <c r="J52" s="389"/>
      <c r="K52" s="251"/>
    </row>
    <row r="53" spans="2:11" s="1" customFormat="1" ht="5.25" customHeight="1" x14ac:dyDescent="0.2">
      <c r="B53" s="250"/>
      <c r="C53" s="252"/>
      <c r="D53" s="252"/>
      <c r="E53" s="252"/>
      <c r="F53" s="252"/>
      <c r="G53" s="252"/>
      <c r="H53" s="252"/>
      <c r="I53" s="252"/>
      <c r="J53" s="252"/>
      <c r="K53" s="251"/>
    </row>
    <row r="54" spans="2:11" s="1" customFormat="1" ht="15" customHeight="1" x14ac:dyDescent="0.2">
      <c r="B54" s="250"/>
      <c r="C54" s="388" t="s">
        <v>2194</v>
      </c>
      <c r="D54" s="388"/>
      <c r="E54" s="388"/>
      <c r="F54" s="388"/>
      <c r="G54" s="388"/>
      <c r="H54" s="388"/>
      <c r="I54" s="388"/>
      <c r="J54" s="388"/>
      <c r="K54" s="251"/>
    </row>
    <row r="55" spans="2:11" s="1" customFormat="1" ht="15" customHeight="1" x14ac:dyDescent="0.2">
      <c r="B55" s="250"/>
      <c r="C55" s="388" t="s">
        <v>2195</v>
      </c>
      <c r="D55" s="388"/>
      <c r="E55" s="388"/>
      <c r="F55" s="388"/>
      <c r="G55" s="388"/>
      <c r="H55" s="388"/>
      <c r="I55" s="388"/>
      <c r="J55" s="388"/>
      <c r="K55" s="251"/>
    </row>
    <row r="56" spans="2:11" s="1" customFormat="1" ht="12.75" customHeight="1" x14ac:dyDescent="0.2">
      <c r="B56" s="250"/>
      <c r="C56" s="253"/>
      <c r="D56" s="253"/>
      <c r="E56" s="253"/>
      <c r="F56" s="253"/>
      <c r="G56" s="253"/>
      <c r="H56" s="253"/>
      <c r="I56" s="253"/>
      <c r="J56" s="253"/>
      <c r="K56" s="251"/>
    </row>
    <row r="57" spans="2:11" s="1" customFormat="1" ht="15" customHeight="1" x14ac:dyDescent="0.2">
      <c r="B57" s="250"/>
      <c r="C57" s="388" t="s">
        <v>2196</v>
      </c>
      <c r="D57" s="388"/>
      <c r="E57" s="388"/>
      <c r="F57" s="388"/>
      <c r="G57" s="388"/>
      <c r="H57" s="388"/>
      <c r="I57" s="388"/>
      <c r="J57" s="388"/>
      <c r="K57" s="251"/>
    </row>
    <row r="58" spans="2:11" s="1" customFormat="1" ht="15" customHeight="1" x14ac:dyDescent="0.2">
      <c r="B58" s="250"/>
      <c r="C58" s="255"/>
      <c r="D58" s="388" t="s">
        <v>2197</v>
      </c>
      <c r="E58" s="388"/>
      <c r="F58" s="388"/>
      <c r="G58" s="388"/>
      <c r="H58" s="388"/>
      <c r="I58" s="388"/>
      <c r="J58" s="388"/>
      <c r="K58" s="251"/>
    </row>
    <row r="59" spans="2:11" s="1" customFormat="1" ht="15" customHeight="1" x14ac:dyDescent="0.2">
      <c r="B59" s="250"/>
      <c r="C59" s="255"/>
      <c r="D59" s="388" t="s">
        <v>2198</v>
      </c>
      <c r="E59" s="388"/>
      <c r="F59" s="388"/>
      <c r="G59" s="388"/>
      <c r="H59" s="388"/>
      <c r="I59" s="388"/>
      <c r="J59" s="388"/>
      <c r="K59" s="251"/>
    </row>
    <row r="60" spans="2:11" s="1" customFormat="1" ht="15" customHeight="1" x14ac:dyDescent="0.2">
      <c r="B60" s="250"/>
      <c r="C60" s="255"/>
      <c r="D60" s="388" t="s">
        <v>2199</v>
      </c>
      <c r="E60" s="388"/>
      <c r="F60" s="388"/>
      <c r="G60" s="388"/>
      <c r="H60" s="388"/>
      <c r="I60" s="388"/>
      <c r="J60" s="388"/>
      <c r="K60" s="251"/>
    </row>
    <row r="61" spans="2:11" s="1" customFormat="1" ht="15" customHeight="1" x14ac:dyDescent="0.2">
      <c r="B61" s="250"/>
      <c r="C61" s="255"/>
      <c r="D61" s="388" t="s">
        <v>2200</v>
      </c>
      <c r="E61" s="388"/>
      <c r="F61" s="388"/>
      <c r="G61" s="388"/>
      <c r="H61" s="388"/>
      <c r="I61" s="388"/>
      <c r="J61" s="388"/>
      <c r="K61" s="251"/>
    </row>
    <row r="62" spans="2:11" s="1" customFormat="1" ht="15" customHeight="1" x14ac:dyDescent="0.2">
      <c r="B62" s="250"/>
      <c r="C62" s="255"/>
      <c r="D62" s="387" t="s">
        <v>2201</v>
      </c>
      <c r="E62" s="387"/>
      <c r="F62" s="387"/>
      <c r="G62" s="387"/>
      <c r="H62" s="387"/>
      <c r="I62" s="387"/>
      <c r="J62" s="387"/>
      <c r="K62" s="251"/>
    </row>
    <row r="63" spans="2:11" s="1" customFormat="1" ht="15" customHeight="1" x14ac:dyDescent="0.2">
      <c r="B63" s="250"/>
      <c r="C63" s="255"/>
      <c r="D63" s="388" t="s">
        <v>2202</v>
      </c>
      <c r="E63" s="388"/>
      <c r="F63" s="388"/>
      <c r="G63" s="388"/>
      <c r="H63" s="388"/>
      <c r="I63" s="388"/>
      <c r="J63" s="388"/>
      <c r="K63" s="251"/>
    </row>
    <row r="64" spans="2:11" s="1" customFormat="1" ht="12.75" customHeight="1" x14ac:dyDescent="0.2">
      <c r="B64" s="250"/>
      <c r="C64" s="255"/>
      <c r="D64" s="255"/>
      <c r="E64" s="258"/>
      <c r="F64" s="255"/>
      <c r="G64" s="255"/>
      <c r="H64" s="255"/>
      <c r="I64" s="255"/>
      <c r="J64" s="255"/>
      <c r="K64" s="251"/>
    </row>
    <row r="65" spans="2:11" s="1" customFormat="1" ht="15" customHeight="1" x14ac:dyDescent="0.2">
      <c r="B65" s="250"/>
      <c r="C65" s="255"/>
      <c r="D65" s="388" t="s">
        <v>2203</v>
      </c>
      <c r="E65" s="388"/>
      <c r="F65" s="388"/>
      <c r="G65" s="388"/>
      <c r="H65" s="388"/>
      <c r="I65" s="388"/>
      <c r="J65" s="388"/>
      <c r="K65" s="251"/>
    </row>
    <row r="66" spans="2:11" s="1" customFormat="1" ht="15" customHeight="1" x14ac:dyDescent="0.2">
      <c r="B66" s="250"/>
      <c r="C66" s="255"/>
      <c r="D66" s="387" t="s">
        <v>2204</v>
      </c>
      <c r="E66" s="387"/>
      <c r="F66" s="387"/>
      <c r="G66" s="387"/>
      <c r="H66" s="387"/>
      <c r="I66" s="387"/>
      <c r="J66" s="387"/>
      <c r="K66" s="251"/>
    </row>
    <row r="67" spans="2:11" s="1" customFormat="1" ht="15" customHeight="1" x14ac:dyDescent="0.2">
      <c r="B67" s="250"/>
      <c r="C67" s="255"/>
      <c r="D67" s="388" t="s">
        <v>2205</v>
      </c>
      <c r="E67" s="388"/>
      <c r="F67" s="388"/>
      <c r="G67" s="388"/>
      <c r="H67" s="388"/>
      <c r="I67" s="388"/>
      <c r="J67" s="388"/>
      <c r="K67" s="251"/>
    </row>
    <row r="68" spans="2:11" s="1" customFormat="1" ht="15" customHeight="1" x14ac:dyDescent="0.2">
      <c r="B68" s="250"/>
      <c r="C68" s="255"/>
      <c r="D68" s="388" t="s">
        <v>2206</v>
      </c>
      <c r="E68" s="388"/>
      <c r="F68" s="388"/>
      <c r="G68" s="388"/>
      <c r="H68" s="388"/>
      <c r="I68" s="388"/>
      <c r="J68" s="388"/>
      <c r="K68" s="251"/>
    </row>
    <row r="69" spans="2:11" s="1" customFormat="1" ht="15" customHeight="1" x14ac:dyDescent="0.2">
      <c r="B69" s="250"/>
      <c r="C69" s="255"/>
      <c r="D69" s="388" t="s">
        <v>2207</v>
      </c>
      <c r="E69" s="388"/>
      <c r="F69" s="388"/>
      <c r="G69" s="388"/>
      <c r="H69" s="388"/>
      <c r="I69" s="388"/>
      <c r="J69" s="388"/>
      <c r="K69" s="251"/>
    </row>
    <row r="70" spans="2:11" s="1" customFormat="1" ht="15" customHeight="1" x14ac:dyDescent="0.2">
      <c r="B70" s="250"/>
      <c r="C70" s="255"/>
      <c r="D70" s="388" t="s">
        <v>2208</v>
      </c>
      <c r="E70" s="388"/>
      <c r="F70" s="388"/>
      <c r="G70" s="388"/>
      <c r="H70" s="388"/>
      <c r="I70" s="388"/>
      <c r="J70" s="388"/>
      <c r="K70" s="251"/>
    </row>
    <row r="71" spans="2:11" s="1" customFormat="1" ht="12.75" customHeight="1" x14ac:dyDescent="0.2">
      <c r="B71" s="259"/>
      <c r="C71" s="260"/>
      <c r="D71" s="260"/>
      <c r="E71" s="260"/>
      <c r="F71" s="260"/>
      <c r="G71" s="260"/>
      <c r="H71" s="260"/>
      <c r="I71" s="260"/>
      <c r="J71" s="260"/>
      <c r="K71" s="261"/>
    </row>
    <row r="72" spans="2:11" s="1" customFormat="1" ht="18.75" customHeight="1" x14ac:dyDescent="0.2">
      <c r="B72" s="262"/>
      <c r="C72" s="262"/>
      <c r="D72" s="262"/>
      <c r="E72" s="262"/>
      <c r="F72" s="262"/>
      <c r="G72" s="262"/>
      <c r="H72" s="262"/>
      <c r="I72" s="262"/>
      <c r="J72" s="262"/>
      <c r="K72" s="263"/>
    </row>
    <row r="73" spans="2:11" s="1" customFormat="1" ht="18.75" customHeight="1" x14ac:dyDescent="0.2">
      <c r="B73" s="263"/>
      <c r="C73" s="263"/>
      <c r="D73" s="263"/>
      <c r="E73" s="263"/>
      <c r="F73" s="263"/>
      <c r="G73" s="263"/>
      <c r="H73" s="263"/>
      <c r="I73" s="263"/>
      <c r="J73" s="263"/>
      <c r="K73" s="263"/>
    </row>
    <row r="74" spans="2:11" s="1" customFormat="1" ht="7.5" customHeight="1" x14ac:dyDescent="0.2">
      <c r="B74" s="264"/>
      <c r="C74" s="265"/>
      <c r="D74" s="265"/>
      <c r="E74" s="265"/>
      <c r="F74" s="265"/>
      <c r="G74" s="265"/>
      <c r="H74" s="265"/>
      <c r="I74" s="265"/>
      <c r="J74" s="265"/>
      <c r="K74" s="266"/>
    </row>
    <row r="75" spans="2:11" s="1" customFormat="1" ht="45" customHeight="1" x14ac:dyDescent="0.2">
      <c r="B75" s="267"/>
      <c r="C75" s="386" t="s">
        <v>2209</v>
      </c>
      <c r="D75" s="386"/>
      <c r="E75" s="386"/>
      <c r="F75" s="386"/>
      <c r="G75" s="386"/>
      <c r="H75" s="386"/>
      <c r="I75" s="386"/>
      <c r="J75" s="386"/>
      <c r="K75" s="268"/>
    </row>
    <row r="76" spans="2:11" s="1" customFormat="1" ht="17.25" customHeight="1" x14ac:dyDescent="0.2">
      <c r="B76" s="267"/>
      <c r="C76" s="269" t="s">
        <v>2210</v>
      </c>
      <c r="D76" s="269"/>
      <c r="E76" s="269"/>
      <c r="F76" s="269" t="s">
        <v>2211</v>
      </c>
      <c r="G76" s="270"/>
      <c r="H76" s="269" t="s">
        <v>54</v>
      </c>
      <c r="I76" s="269" t="s">
        <v>57</v>
      </c>
      <c r="J76" s="269" t="s">
        <v>2212</v>
      </c>
      <c r="K76" s="268"/>
    </row>
    <row r="77" spans="2:11" s="1" customFormat="1" ht="17.25" customHeight="1" x14ac:dyDescent="0.2">
      <c r="B77" s="267"/>
      <c r="C77" s="271" t="s">
        <v>2213</v>
      </c>
      <c r="D77" s="271"/>
      <c r="E77" s="271"/>
      <c r="F77" s="272" t="s">
        <v>2214</v>
      </c>
      <c r="G77" s="273"/>
      <c r="H77" s="271"/>
      <c r="I77" s="271"/>
      <c r="J77" s="271" t="s">
        <v>2215</v>
      </c>
      <c r="K77" s="268"/>
    </row>
    <row r="78" spans="2:11" s="1" customFormat="1" ht="5.25" customHeight="1" x14ac:dyDescent="0.2">
      <c r="B78" s="267"/>
      <c r="C78" s="274"/>
      <c r="D78" s="274"/>
      <c r="E78" s="274"/>
      <c r="F78" s="274"/>
      <c r="G78" s="275"/>
      <c r="H78" s="274"/>
      <c r="I78" s="274"/>
      <c r="J78" s="274"/>
      <c r="K78" s="268"/>
    </row>
    <row r="79" spans="2:11" s="1" customFormat="1" ht="15" customHeight="1" x14ac:dyDescent="0.2">
      <c r="B79" s="267"/>
      <c r="C79" s="256" t="s">
        <v>53</v>
      </c>
      <c r="D79" s="276"/>
      <c r="E79" s="276"/>
      <c r="F79" s="277" t="s">
        <v>2216</v>
      </c>
      <c r="G79" s="278"/>
      <c r="H79" s="256" t="s">
        <v>2217</v>
      </c>
      <c r="I79" s="256" t="s">
        <v>2218</v>
      </c>
      <c r="J79" s="256">
        <v>20</v>
      </c>
      <c r="K79" s="268"/>
    </row>
    <row r="80" spans="2:11" s="1" customFormat="1" ht="15" customHeight="1" x14ac:dyDescent="0.2">
      <c r="B80" s="267"/>
      <c r="C80" s="256" t="s">
        <v>2219</v>
      </c>
      <c r="D80" s="256"/>
      <c r="E80" s="256"/>
      <c r="F80" s="277" t="s">
        <v>2216</v>
      </c>
      <c r="G80" s="278"/>
      <c r="H80" s="256" t="s">
        <v>2220</v>
      </c>
      <c r="I80" s="256" t="s">
        <v>2218</v>
      </c>
      <c r="J80" s="256">
        <v>120</v>
      </c>
      <c r="K80" s="268"/>
    </row>
    <row r="81" spans="2:11" s="1" customFormat="1" ht="15" customHeight="1" x14ac:dyDescent="0.2">
      <c r="B81" s="279"/>
      <c r="C81" s="256" t="s">
        <v>2221</v>
      </c>
      <c r="D81" s="256"/>
      <c r="E81" s="256"/>
      <c r="F81" s="277" t="s">
        <v>2222</v>
      </c>
      <c r="G81" s="278"/>
      <c r="H81" s="256" t="s">
        <v>2223</v>
      </c>
      <c r="I81" s="256" t="s">
        <v>2218</v>
      </c>
      <c r="J81" s="256">
        <v>50</v>
      </c>
      <c r="K81" s="268"/>
    </row>
    <row r="82" spans="2:11" s="1" customFormat="1" ht="15" customHeight="1" x14ac:dyDescent="0.2">
      <c r="B82" s="279"/>
      <c r="C82" s="256" t="s">
        <v>2224</v>
      </c>
      <c r="D82" s="256"/>
      <c r="E82" s="256"/>
      <c r="F82" s="277" t="s">
        <v>2216</v>
      </c>
      <c r="G82" s="278"/>
      <c r="H82" s="256" t="s">
        <v>2225</v>
      </c>
      <c r="I82" s="256" t="s">
        <v>2226</v>
      </c>
      <c r="J82" s="256"/>
      <c r="K82" s="268"/>
    </row>
    <row r="83" spans="2:11" s="1" customFormat="1" ht="15" customHeight="1" x14ac:dyDescent="0.2">
      <c r="B83" s="279"/>
      <c r="C83" s="280" t="s">
        <v>2227</v>
      </c>
      <c r="D83" s="280"/>
      <c r="E83" s="280"/>
      <c r="F83" s="281" t="s">
        <v>2222</v>
      </c>
      <c r="G83" s="280"/>
      <c r="H83" s="280" t="s">
        <v>2228</v>
      </c>
      <c r="I83" s="280" t="s">
        <v>2218</v>
      </c>
      <c r="J83" s="280">
        <v>15</v>
      </c>
      <c r="K83" s="268"/>
    </row>
    <row r="84" spans="2:11" s="1" customFormat="1" ht="15" customHeight="1" x14ac:dyDescent="0.2">
      <c r="B84" s="279"/>
      <c r="C84" s="280" t="s">
        <v>2229</v>
      </c>
      <c r="D84" s="280"/>
      <c r="E84" s="280"/>
      <c r="F84" s="281" t="s">
        <v>2222</v>
      </c>
      <c r="G84" s="280"/>
      <c r="H84" s="280" t="s">
        <v>2230</v>
      </c>
      <c r="I84" s="280" t="s">
        <v>2218</v>
      </c>
      <c r="J84" s="280">
        <v>15</v>
      </c>
      <c r="K84" s="268"/>
    </row>
    <row r="85" spans="2:11" s="1" customFormat="1" ht="15" customHeight="1" x14ac:dyDescent="0.2">
      <c r="B85" s="279"/>
      <c r="C85" s="280" t="s">
        <v>2231</v>
      </c>
      <c r="D85" s="280"/>
      <c r="E85" s="280"/>
      <c r="F85" s="281" t="s">
        <v>2222</v>
      </c>
      <c r="G85" s="280"/>
      <c r="H85" s="280" t="s">
        <v>2232</v>
      </c>
      <c r="I85" s="280" t="s">
        <v>2218</v>
      </c>
      <c r="J85" s="280">
        <v>20</v>
      </c>
      <c r="K85" s="268"/>
    </row>
    <row r="86" spans="2:11" s="1" customFormat="1" ht="15" customHeight="1" x14ac:dyDescent="0.2">
      <c r="B86" s="279"/>
      <c r="C86" s="280" t="s">
        <v>2233</v>
      </c>
      <c r="D86" s="280"/>
      <c r="E86" s="280"/>
      <c r="F86" s="281" t="s">
        <v>2222</v>
      </c>
      <c r="G86" s="280"/>
      <c r="H86" s="280" t="s">
        <v>2234</v>
      </c>
      <c r="I86" s="280" t="s">
        <v>2218</v>
      </c>
      <c r="J86" s="280">
        <v>20</v>
      </c>
      <c r="K86" s="268"/>
    </row>
    <row r="87" spans="2:11" s="1" customFormat="1" ht="15" customHeight="1" x14ac:dyDescent="0.2">
      <c r="B87" s="279"/>
      <c r="C87" s="256" t="s">
        <v>2235</v>
      </c>
      <c r="D87" s="256"/>
      <c r="E87" s="256"/>
      <c r="F87" s="277" t="s">
        <v>2222</v>
      </c>
      <c r="G87" s="278"/>
      <c r="H87" s="256" t="s">
        <v>2236</v>
      </c>
      <c r="I87" s="256" t="s">
        <v>2218</v>
      </c>
      <c r="J87" s="256">
        <v>50</v>
      </c>
      <c r="K87" s="268"/>
    </row>
    <row r="88" spans="2:11" s="1" customFormat="1" ht="15" customHeight="1" x14ac:dyDescent="0.2">
      <c r="B88" s="279"/>
      <c r="C88" s="256" t="s">
        <v>2237</v>
      </c>
      <c r="D88" s="256"/>
      <c r="E88" s="256"/>
      <c r="F88" s="277" t="s">
        <v>2222</v>
      </c>
      <c r="G88" s="278"/>
      <c r="H88" s="256" t="s">
        <v>2238</v>
      </c>
      <c r="I88" s="256" t="s">
        <v>2218</v>
      </c>
      <c r="J88" s="256">
        <v>20</v>
      </c>
      <c r="K88" s="268"/>
    </row>
    <row r="89" spans="2:11" s="1" customFormat="1" ht="15" customHeight="1" x14ac:dyDescent="0.2">
      <c r="B89" s="279"/>
      <c r="C89" s="256" t="s">
        <v>2239</v>
      </c>
      <c r="D89" s="256"/>
      <c r="E89" s="256"/>
      <c r="F89" s="277" t="s">
        <v>2222</v>
      </c>
      <c r="G89" s="278"/>
      <c r="H89" s="256" t="s">
        <v>2240</v>
      </c>
      <c r="I89" s="256" t="s">
        <v>2218</v>
      </c>
      <c r="J89" s="256">
        <v>20</v>
      </c>
      <c r="K89" s="268"/>
    </row>
    <row r="90" spans="2:11" s="1" customFormat="1" ht="15" customHeight="1" x14ac:dyDescent="0.2">
      <c r="B90" s="279"/>
      <c r="C90" s="256" t="s">
        <v>2241</v>
      </c>
      <c r="D90" s="256"/>
      <c r="E90" s="256"/>
      <c r="F90" s="277" t="s">
        <v>2222</v>
      </c>
      <c r="G90" s="278"/>
      <c r="H90" s="256" t="s">
        <v>2242</v>
      </c>
      <c r="I90" s="256" t="s">
        <v>2218</v>
      </c>
      <c r="J90" s="256">
        <v>50</v>
      </c>
      <c r="K90" s="268"/>
    </row>
    <row r="91" spans="2:11" s="1" customFormat="1" ht="15" customHeight="1" x14ac:dyDescent="0.2">
      <c r="B91" s="279"/>
      <c r="C91" s="256" t="s">
        <v>2243</v>
      </c>
      <c r="D91" s="256"/>
      <c r="E91" s="256"/>
      <c r="F91" s="277" t="s">
        <v>2222</v>
      </c>
      <c r="G91" s="278"/>
      <c r="H91" s="256" t="s">
        <v>2243</v>
      </c>
      <c r="I91" s="256" t="s">
        <v>2218</v>
      </c>
      <c r="J91" s="256">
        <v>50</v>
      </c>
      <c r="K91" s="268"/>
    </row>
    <row r="92" spans="2:11" s="1" customFormat="1" ht="15" customHeight="1" x14ac:dyDescent="0.2">
      <c r="B92" s="279"/>
      <c r="C92" s="256" t="s">
        <v>2244</v>
      </c>
      <c r="D92" s="256"/>
      <c r="E92" s="256"/>
      <c r="F92" s="277" t="s">
        <v>2222</v>
      </c>
      <c r="G92" s="278"/>
      <c r="H92" s="256" t="s">
        <v>2245</v>
      </c>
      <c r="I92" s="256" t="s">
        <v>2218</v>
      </c>
      <c r="J92" s="256">
        <v>255</v>
      </c>
      <c r="K92" s="268"/>
    </row>
    <row r="93" spans="2:11" s="1" customFormat="1" ht="15" customHeight="1" x14ac:dyDescent="0.2">
      <c r="B93" s="279"/>
      <c r="C93" s="256" t="s">
        <v>2246</v>
      </c>
      <c r="D93" s="256"/>
      <c r="E93" s="256"/>
      <c r="F93" s="277" t="s">
        <v>2216</v>
      </c>
      <c r="G93" s="278"/>
      <c r="H93" s="256" t="s">
        <v>2247</v>
      </c>
      <c r="I93" s="256" t="s">
        <v>2248</v>
      </c>
      <c r="J93" s="256"/>
      <c r="K93" s="268"/>
    </row>
    <row r="94" spans="2:11" s="1" customFormat="1" ht="15" customHeight="1" x14ac:dyDescent="0.2">
      <c r="B94" s="279"/>
      <c r="C94" s="256" t="s">
        <v>2249</v>
      </c>
      <c r="D94" s="256"/>
      <c r="E94" s="256"/>
      <c r="F94" s="277" t="s">
        <v>2216</v>
      </c>
      <c r="G94" s="278"/>
      <c r="H94" s="256" t="s">
        <v>2250</v>
      </c>
      <c r="I94" s="256" t="s">
        <v>2251</v>
      </c>
      <c r="J94" s="256"/>
      <c r="K94" s="268"/>
    </row>
    <row r="95" spans="2:11" s="1" customFormat="1" ht="15" customHeight="1" x14ac:dyDescent="0.2">
      <c r="B95" s="279"/>
      <c r="C95" s="256" t="s">
        <v>2252</v>
      </c>
      <c r="D95" s="256"/>
      <c r="E95" s="256"/>
      <c r="F95" s="277" t="s">
        <v>2216</v>
      </c>
      <c r="G95" s="278"/>
      <c r="H95" s="256" t="s">
        <v>2252</v>
      </c>
      <c r="I95" s="256" t="s">
        <v>2251</v>
      </c>
      <c r="J95" s="256"/>
      <c r="K95" s="268"/>
    </row>
    <row r="96" spans="2:11" s="1" customFormat="1" ht="15" customHeight="1" x14ac:dyDescent="0.2">
      <c r="B96" s="279"/>
      <c r="C96" s="256" t="s">
        <v>38</v>
      </c>
      <c r="D96" s="256"/>
      <c r="E96" s="256"/>
      <c r="F96" s="277" t="s">
        <v>2216</v>
      </c>
      <c r="G96" s="278"/>
      <c r="H96" s="256" t="s">
        <v>2253</v>
      </c>
      <c r="I96" s="256" t="s">
        <v>2251</v>
      </c>
      <c r="J96" s="256"/>
      <c r="K96" s="268"/>
    </row>
    <row r="97" spans="2:11" s="1" customFormat="1" ht="15" customHeight="1" x14ac:dyDescent="0.2">
      <c r="B97" s="279"/>
      <c r="C97" s="256" t="s">
        <v>48</v>
      </c>
      <c r="D97" s="256"/>
      <c r="E97" s="256"/>
      <c r="F97" s="277" t="s">
        <v>2216</v>
      </c>
      <c r="G97" s="278"/>
      <c r="H97" s="256" t="s">
        <v>2254</v>
      </c>
      <c r="I97" s="256" t="s">
        <v>2251</v>
      </c>
      <c r="J97" s="256"/>
      <c r="K97" s="268"/>
    </row>
    <row r="98" spans="2:11" s="1" customFormat="1" ht="15" customHeight="1" x14ac:dyDescent="0.2">
      <c r="B98" s="282"/>
      <c r="C98" s="283"/>
      <c r="D98" s="283"/>
      <c r="E98" s="283"/>
      <c r="F98" s="283"/>
      <c r="G98" s="283"/>
      <c r="H98" s="283"/>
      <c r="I98" s="283"/>
      <c r="J98" s="283"/>
      <c r="K98" s="284"/>
    </row>
    <row r="99" spans="2:11" s="1" customFormat="1" ht="18.75" customHeight="1" x14ac:dyDescent="0.2">
      <c r="B99" s="285"/>
      <c r="C99" s="286"/>
      <c r="D99" s="286"/>
      <c r="E99" s="286"/>
      <c r="F99" s="286"/>
      <c r="G99" s="286"/>
      <c r="H99" s="286"/>
      <c r="I99" s="286"/>
      <c r="J99" s="286"/>
      <c r="K99" s="285"/>
    </row>
    <row r="100" spans="2:11" s="1" customFormat="1" ht="18.75" customHeight="1" x14ac:dyDescent="0.2">
      <c r="B100" s="263"/>
      <c r="C100" s="263"/>
      <c r="D100" s="263"/>
      <c r="E100" s="263"/>
      <c r="F100" s="263"/>
      <c r="G100" s="263"/>
      <c r="H100" s="263"/>
      <c r="I100" s="263"/>
      <c r="J100" s="263"/>
      <c r="K100" s="263"/>
    </row>
    <row r="101" spans="2:11" s="1" customFormat="1" ht="7.5" customHeight="1" x14ac:dyDescent="0.2">
      <c r="B101" s="264"/>
      <c r="C101" s="265"/>
      <c r="D101" s="265"/>
      <c r="E101" s="265"/>
      <c r="F101" s="265"/>
      <c r="G101" s="265"/>
      <c r="H101" s="265"/>
      <c r="I101" s="265"/>
      <c r="J101" s="265"/>
      <c r="K101" s="266"/>
    </row>
    <row r="102" spans="2:11" s="1" customFormat="1" ht="45" customHeight="1" x14ac:dyDescent="0.2">
      <c r="B102" s="267"/>
      <c r="C102" s="386" t="s">
        <v>2255</v>
      </c>
      <c r="D102" s="386"/>
      <c r="E102" s="386"/>
      <c r="F102" s="386"/>
      <c r="G102" s="386"/>
      <c r="H102" s="386"/>
      <c r="I102" s="386"/>
      <c r="J102" s="386"/>
      <c r="K102" s="268"/>
    </row>
    <row r="103" spans="2:11" s="1" customFormat="1" ht="17.25" customHeight="1" x14ac:dyDescent="0.2">
      <c r="B103" s="267"/>
      <c r="C103" s="269" t="s">
        <v>2210</v>
      </c>
      <c r="D103" s="269"/>
      <c r="E103" s="269"/>
      <c r="F103" s="269" t="s">
        <v>2211</v>
      </c>
      <c r="G103" s="270"/>
      <c r="H103" s="269" t="s">
        <v>54</v>
      </c>
      <c r="I103" s="269" t="s">
        <v>57</v>
      </c>
      <c r="J103" s="269" t="s">
        <v>2212</v>
      </c>
      <c r="K103" s="268"/>
    </row>
    <row r="104" spans="2:11" s="1" customFormat="1" ht="17.25" customHeight="1" x14ac:dyDescent="0.2">
      <c r="B104" s="267"/>
      <c r="C104" s="271" t="s">
        <v>2213</v>
      </c>
      <c r="D104" s="271"/>
      <c r="E104" s="271"/>
      <c r="F104" s="272" t="s">
        <v>2214</v>
      </c>
      <c r="G104" s="273"/>
      <c r="H104" s="271"/>
      <c r="I104" s="271"/>
      <c r="J104" s="271" t="s">
        <v>2215</v>
      </c>
      <c r="K104" s="268"/>
    </row>
    <row r="105" spans="2:11" s="1" customFormat="1" ht="5.25" customHeight="1" x14ac:dyDescent="0.2">
      <c r="B105" s="267"/>
      <c r="C105" s="269"/>
      <c r="D105" s="269"/>
      <c r="E105" s="269"/>
      <c r="F105" s="269"/>
      <c r="G105" s="287"/>
      <c r="H105" s="269"/>
      <c r="I105" s="269"/>
      <c r="J105" s="269"/>
      <c r="K105" s="268"/>
    </row>
    <row r="106" spans="2:11" s="1" customFormat="1" ht="15" customHeight="1" x14ac:dyDescent="0.2">
      <c r="B106" s="267"/>
      <c r="C106" s="256" t="s">
        <v>53</v>
      </c>
      <c r="D106" s="276"/>
      <c r="E106" s="276"/>
      <c r="F106" s="277" t="s">
        <v>2216</v>
      </c>
      <c r="G106" s="256"/>
      <c r="H106" s="256" t="s">
        <v>2256</v>
      </c>
      <c r="I106" s="256" t="s">
        <v>2218</v>
      </c>
      <c r="J106" s="256">
        <v>20</v>
      </c>
      <c r="K106" s="268"/>
    </row>
    <row r="107" spans="2:11" s="1" customFormat="1" ht="15" customHeight="1" x14ac:dyDescent="0.2">
      <c r="B107" s="267"/>
      <c r="C107" s="256" t="s">
        <v>2219</v>
      </c>
      <c r="D107" s="256"/>
      <c r="E107" s="256"/>
      <c r="F107" s="277" t="s">
        <v>2216</v>
      </c>
      <c r="G107" s="256"/>
      <c r="H107" s="256" t="s">
        <v>2256</v>
      </c>
      <c r="I107" s="256" t="s">
        <v>2218</v>
      </c>
      <c r="J107" s="256">
        <v>120</v>
      </c>
      <c r="K107" s="268"/>
    </row>
    <row r="108" spans="2:11" s="1" customFormat="1" ht="15" customHeight="1" x14ac:dyDescent="0.2">
      <c r="B108" s="279"/>
      <c r="C108" s="256" t="s">
        <v>2221</v>
      </c>
      <c r="D108" s="256"/>
      <c r="E108" s="256"/>
      <c r="F108" s="277" t="s">
        <v>2222</v>
      </c>
      <c r="G108" s="256"/>
      <c r="H108" s="256" t="s">
        <v>2256</v>
      </c>
      <c r="I108" s="256" t="s">
        <v>2218</v>
      </c>
      <c r="J108" s="256">
        <v>50</v>
      </c>
      <c r="K108" s="268"/>
    </row>
    <row r="109" spans="2:11" s="1" customFormat="1" ht="15" customHeight="1" x14ac:dyDescent="0.2">
      <c r="B109" s="279"/>
      <c r="C109" s="256" t="s">
        <v>2224</v>
      </c>
      <c r="D109" s="256"/>
      <c r="E109" s="256"/>
      <c r="F109" s="277" t="s">
        <v>2216</v>
      </c>
      <c r="G109" s="256"/>
      <c r="H109" s="256" t="s">
        <v>2256</v>
      </c>
      <c r="I109" s="256" t="s">
        <v>2226</v>
      </c>
      <c r="J109" s="256"/>
      <c r="K109" s="268"/>
    </row>
    <row r="110" spans="2:11" s="1" customFormat="1" ht="15" customHeight="1" x14ac:dyDescent="0.2">
      <c r="B110" s="279"/>
      <c r="C110" s="256" t="s">
        <v>2235</v>
      </c>
      <c r="D110" s="256"/>
      <c r="E110" s="256"/>
      <c r="F110" s="277" t="s">
        <v>2222</v>
      </c>
      <c r="G110" s="256"/>
      <c r="H110" s="256" t="s">
        <v>2256</v>
      </c>
      <c r="I110" s="256" t="s">
        <v>2218</v>
      </c>
      <c r="J110" s="256">
        <v>50</v>
      </c>
      <c r="K110" s="268"/>
    </row>
    <row r="111" spans="2:11" s="1" customFormat="1" ht="15" customHeight="1" x14ac:dyDescent="0.2">
      <c r="B111" s="279"/>
      <c r="C111" s="256" t="s">
        <v>2243</v>
      </c>
      <c r="D111" s="256"/>
      <c r="E111" s="256"/>
      <c r="F111" s="277" t="s">
        <v>2222</v>
      </c>
      <c r="G111" s="256"/>
      <c r="H111" s="256" t="s">
        <v>2256</v>
      </c>
      <c r="I111" s="256" t="s">
        <v>2218</v>
      </c>
      <c r="J111" s="256">
        <v>50</v>
      </c>
      <c r="K111" s="268"/>
    </row>
    <row r="112" spans="2:11" s="1" customFormat="1" ht="15" customHeight="1" x14ac:dyDescent="0.2">
      <c r="B112" s="279"/>
      <c r="C112" s="256" t="s">
        <v>2241</v>
      </c>
      <c r="D112" s="256"/>
      <c r="E112" s="256"/>
      <c r="F112" s="277" t="s">
        <v>2222</v>
      </c>
      <c r="G112" s="256"/>
      <c r="H112" s="256" t="s">
        <v>2256</v>
      </c>
      <c r="I112" s="256" t="s">
        <v>2218</v>
      </c>
      <c r="J112" s="256">
        <v>50</v>
      </c>
      <c r="K112" s="268"/>
    </row>
    <row r="113" spans="2:11" s="1" customFormat="1" ht="15" customHeight="1" x14ac:dyDescent="0.2">
      <c r="B113" s="279"/>
      <c r="C113" s="256" t="s">
        <v>53</v>
      </c>
      <c r="D113" s="256"/>
      <c r="E113" s="256"/>
      <c r="F113" s="277" t="s">
        <v>2216</v>
      </c>
      <c r="G113" s="256"/>
      <c r="H113" s="256" t="s">
        <v>2257</v>
      </c>
      <c r="I113" s="256" t="s">
        <v>2218</v>
      </c>
      <c r="J113" s="256">
        <v>20</v>
      </c>
      <c r="K113" s="268"/>
    </row>
    <row r="114" spans="2:11" s="1" customFormat="1" ht="15" customHeight="1" x14ac:dyDescent="0.2">
      <c r="B114" s="279"/>
      <c r="C114" s="256" t="s">
        <v>2258</v>
      </c>
      <c r="D114" s="256"/>
      <c r="E114" s="256"/>
      <c r="F114" s="277" t="s">
        <v>2216</v>
      </c>
      <c r="G114" s="256"/>
      <c r="H114" s="256" t="s">
        <v>2259</v>
      </c>
      <c r="I114" s="256" t="s">
        <v>2218</v>
      </c>
      <c r="J114" s="256">
        <v>120</v>
      </c>
      <c r="K114" s="268"/>
    </row>
    <row r="115" spans="2:11" s="1" customFormat="1" ht="15" customHeight="1" x14ac:dyDescent="0.2">
      <c r="B115" s="279"/>
      <c r="C115" s="256" t="s">
        <v>38</v>
      </c>
      <c r="D115" s="256"/>
      <c r="E115" s="256"/>
      <c r="F115" s="277" t="s">
        <v>2216</v>
      </c>
      <c r="G115" s="256"/>
      <c r="H115" s="256" t="s">
        <v>2260</v>
      </c>
      <c r="I115" s="256" t="s">
        <v>2251</v>
      </c>
      <c r="J115" s="256"/>
      <c r="K115" s="268"/>
    </row>
    <row r="116" spans="2:11" s="1" customFormat="1" ht="15" customHeight="1" x14ac:dyDescent="0.2">
      <c r="B116" s="279"/>
      <c r="C116" s="256" t="s">
        <v>48</v>
      </c>
      <c r="D116" s="256"/>
      <c r="E116" s="256"/>
      <c r="F116" s="277" t="s">
        <v>2216</v>
      </c>
      <c r="G116" s="256"/>
      <c r="H116" s="256" t="s">
        <v>2261</v>
      </c>
      <c r="I116" s="256" t="s">
        <v>2251</v>
      </c>
      <c r="J116" s="256"/>
      <c r="K116" s="268"/>
    </row>
    <row r="117" spans="2:11" s="1" customFormat="1" ht="15" customHeight="1" x14ac:dyDescent="0.2">
      <c r="B117" s="279"/>
      <c r="C117" s="256" t="s">
        <v>57</v>
      </c>
      <c r="D117" s="256"/>
      <c r="E117" s="256"/>
      <c r="F117" s="277" t="s">
        <v>2216</v>
      </c>
      <c r="G117" s="256"/>
      <c r="H117" s="256" t="s">
        <v>2262</v>
      </c>
      <c r="I117" s="256" t="s">
        <v>2263</v>
      </c>
      <c r="J117" s="256"/>
      <c r="K117" s="268"/>
    </row>
    <row r="118" spans="2:11" s="1" customFormat="1" ht="15" customHeight="1" x14ac:dyDescent="0.2">
      <c r="B118" s="282"/>
      <c r="C118" s="288"/>
      <c r="D118" s="288"/>
      <c r="E118" s="288"/>
      <c r="F118" s="288"/>
      <c r="G118" s="288"/>
      <c r="H118" s="288"/>
      <c r="I118" s="288"/>
      <c r="J118" s="288"/>
      <c r="K118" s="284"/>
    </row>
    <row r="119" spans="2:11" s="1" customFormat="1" ht="18.75" customHeight="1" x14ac:dyDescent="0.2">
      <c r="B119" s="289"/>
      <c r="C119" s="290"/>
      <c r="D119" s="290"/>
      <c r="E119" s="290"/>
      <c r="F119" s="291"/>
      <c r="G119" s="290"/>
      <c r="H119" s="290"/>
      <c r="I119" s="290"/>
      <c r="J119" s="290"/>
      <c r="K119" s="289"/>
    </row>
    <row r="120" spans="2:11" s="1" customFormat="1" ht="18.75" customHeight="1" x14ac:dyDescent="0.2">
      <c r="B120" s="263"/>
      <c r="C120" s="263"/>
      <c r="D120" s="263"/>
      <c r="E120" s="263"/>
      <c r="F120" s="263"/>
      <c r="G120" s="263"/>
      <c r="H120" s="263"/>
      <c r="I120" s="263"/>
      <c r="J120" s="263"/>
      <c r="K120" s="263"/>
    </row>
    <row r="121" spans="2:11" s="1" customFormat="1" ht="7.5" customHeight="1" x14ac:dyDescent="0.2">
      <c r="B121" s="292"/>
      <c r="C121" s="293"/>
      <c r="D121" s="293"/>
      <c r="E121" s="293"/>
      <c r="F121" s="293"/>
      <c r="G121" s="293"/>
      <c r="H121" s="293"/>
      <c r="I121" s="293"/>
      <c r="J121" s="293"/>
      <c r="K121" s="294"/>
    </row>
    <row r="122" spans="2:11" s="1" customFormat="1" ht="45" customHeight="1" x14ac:dyDescent="0.2">
      <c r="B122" s="295"/>
      <c r="C122" s="384" t="s">
        <v>2264</v>
      </c>
      <c r="D122" s="384"/>
      <c r="E122" s="384"/>
      <c r="F122" s="384"/>
      <c r="G122" s="384"/>
      <c r="H122" s="384"/>
      <c r="I122" s="384"/>
      <c r="J122" s="384"/>
      <c r="K122" s="296"/>
    </row>
    <row r="123" spans="2:11" s="1" customFormat="1" ht="17.25" customHeight="1" x14ac:dyDescent="0.2">
      <c r="B123" s="297"/>
      <c r="C123" s="269" t="s">
        <v>2210</v>
      </c>
      <c r="D123" s="269"/>
      <c r="E123" s="269"/>
      <c r="F123" s="269" t="s">
        <v>2211</v>
      </c>
      <c r="G123" s="270"/>
      <c r="H123" s="269" t="s">
        <v>54</v>
      </c>
      <c r="I123" s="269" t="s">
        <v>57</v>
      </c>
      <c r="J123" s="269" t="s">
        <v>2212</v>
      </c>
      <c r="K123" s="298"/>
    </row>
    <row r="124" spans="2:11" s="1" customFormat="1" ht="17.25" customHeight="1" x14ac:dyDescent="0.2">
      <c r="B124" s="297"/>
      <c r="C124" s="271" t="s">
        <v>2213</v>
      </c>
      <c r="D124" s="271"/>
      <c r="E124" s="271"/>
      <c r="F124" s="272" t="s">
        <v>2214</v>
      </c>
      <c r="G124" s="273"/>
      <c r="H124" s="271"/>
      <c r="I124" s="271"/>
      <c r="J124" s="271" t="s">
        <v>2215</v>
      </c>
      <c r="K124" s="298"/>
    </row>
    <row r="125" spans="2:11" s="1" customFormat="1" ht="5.25" customHeight="1" x14ac:dyDescent="0.2">
      <c r="B125" s="299"/>
      <c r="C125" s="274"/>
      <c r="D125" s="274"/>
      <c r="E125" s="274"/>
      <c r="F125" s="274"/>
      <c r="G125" s="300"/>
      <c r="H125" s="274"/>
      <c r="I125" s="274"/>
      <c r="J125" s="274"/>
      <c r="K125" s="301"/>
    </row>
    <row r="126" spans="2:11" s="1" customFormat="1" ht="15" customHeight="1" x14ac:dyDescent="0.2">
      <c r="B126" s="299"/>
      <c r="C126" s="256" t="s">
        <v>2219</v>
      </c>
      <c r="D126" s="276"/>
      <c r="E126" s="276"/>
      <c r="F126" s="277" t="s">
        <v>2216</v>
      </c>
      <c r="G126" s="256"/>
      <c r="H126" s="256" t="s">
        <v>2256</v>
      </c>
      <c r="I126" s="256" t="s">
        <v>2218</v>
      </c>
      <c r="J126" s="256">
        <v>120</v>
      </c>
      <c r="K126" s="302"/>
    </row>
    <row r="127" spans="2:11" s="1" customFormat="1" ht="15" customHeight="1" x14ac:dyDescent="0.2">
      <c r="B127" s="299"/>
      <c r="C127" s="256" t="s">
        <v>2265</v>
      </c>
      <c r="D127" s="256"/>
      <c r="E127" s="256"/>
      <c r="F127" s="277" t="s">
        <v>2216</v>
      </c>
      <c r="G127" s="256"/>
      <c r="H127" s="256" t="s">
        <v>2266</v>
      </c>
      <c r="I127" s="256" t="s">
        <v>2218</v>
      </c>
      <c r="J127" s="256" t="s">
        <v>2267</v>
      </c>
      <c r="K127" s="302"/>
    </row>
    <row r="128" spans="2:11" s="1" customFormat="1" ht="15" customHeight="1" x14ac:dyDescent="0.2">
      <c r="B128" s="299"/>
      <c r="C128" s="256" t="s">
        <v>2164</v>
      </c>
      <c r="D128" s="256"/>
      <c r="E128" s="256"/>
      <c r="F128" s="277" t="s">
        <v>2216</v>
      </c>
      <c r="G128" s="256"/>
      <c r="H128" s="256" t="s">
        <v>2268</v>
      </c>
      <c r="I128" s="256" t="s">
        <v>2218</v>
      </c>
      <c r="J128" s="256" t="s">
        <v>2267</v>
      </c>
      <c r="K128" s="302"/>
    </row>
    <row r="129" spans="2:11" s="1" customFormat="1" ht="15" customHeight="1" x14ac:dyDescent="0.2">
      <c r="B129" s="299"/>
      <c r="C129" s="256" t="s">
        <v>2227</v>
      </c>
      <c r="D129" s="256"/>
      <c r="E129" s="256"/>
      <c r="F129" s="277" t="s">
        <v>2222</v>
      </c>
      <c r="G129" s="256"/>
      <c r="H129" s="256" t="s">
        <v>2228</v>
      </c>
      <c r="I129" s="256" t="s">
        <v>2218</v>
      </c>
      <c r="J129" s="256">
        <v>15</v>
      </c>
      <c r="K129" s="302"/>
    </row>
    <row r="130" spans="2:11" s="1" customFormat="1" ht="15" customHeight="1" x14ac:dyDescent="0.2">
      <c r="B130" s="299"/>
      <c r="C130" s="280" t="s">
        <v>2229</v>
      </c>
      <c r="D130" s="280"/>
      <c r="E130" s="280"/>
      <c r="F130" s="281" t="s">
        <v>2222</v>
      </c>
      <c r="G130" s="280"/>
      <c r="H130" s="280" t="s">
        <v>2230</v>
      </c>
      <c r="I130" s="280" t="s">
        <v>2218</v>
      </c>
      <c r="J130" s="280">
        <v>15</v>
      </c>
      <c r="K130" s="302"/>
    </row>
    <row r="131" spans="2:11" s="1" customFormat="1" ht="15" customHeight="1" x14ac:dyDescent="0.2">
      <c r="B131" s="299"/>
      <c r="C131" s="280" t="s">
        <v>2231</v>
      </c>
      <c r="D131" s="280"/>
      <c r="E131" s="280"/>
      <c r="F131" s="281" t="s">
        <v>2222</v>
      </c>
      <c r="G131" s="280"/>
      <c r="H131" s="280" t="s">
        <v>2232</v>
      </c>
      <c r="I131" s="280" t="s">
        <v>2218</v>
      </c>
      <c r="J131" s="280">
        <v>20</v>
      </c>
      <c r="K131" s="302"/>
    </row>
    <row r="132" spans="2:11" s="1" customFormat="1" ht="15" customHeight="1" x14ac:dyDescent="0.2">
      <c r="B132" s="299"/>
      <c r="C132" s="280" t="s">
        <v>2233</v>
      </c>
      <c r="D132" s="280"/>
      <c r="E132" s="280"/>
      <c r="F132" s="281" t="s">
        <v>2222</v>
      </c>
      <c r="G132" s="280"/>
      <c r="H132" s="280" t="s">
        <v>2234</v>
      </c>
      <c r="I132" s="280" t="s">
        <v>2218</v>
      </c>
      <c r="J132" s="280">
        <v>20</v>
      </c>
      <c r="K132" s="302"/>
    </row>
    <row r="133" spans="2:11" s="1" customFormat="1" ht="15" customHeight="1" x14ac:dyDescent="0.2">
      <c r="B133" s="299"/>
      <c r="C133" s="256" t="s">
        <v>2221</v>
      </c>
      <c r="D133" s="256"/>
      <c r="E133" s="256"/>
      <c r="F133" s="277" t="s">
        <v>2222</v>
      </c>
      <c r="G133" s="256"/>
      <c r="H133" s="256" t="s">
        <v>2256</v>
      </c>
      <c r="I133" s="256" t="s">
        <v>2218</v>
      </c>
      <c r="J133" s="256">
        <v>50</v>
      </c>
      <c r="K133" s="302"/>
    </row>
    <row r="134" spans="2:11" s="1" customFormat="1" ht="15" customHeight="1" x14ac:dyDescent="0.2">
      <c r="B134" s="299"/>
      <c r="C134" s="256" t="s">
        <v>2235</v>
      </c>
      <c r="D134" s="256"/>
      <c r="E134" s="256"/>
      <c r="F134" s="277" t="s">
        <v>2222</v>
      </c>
      <c r="G134" s="256"/>
      <c r="H134" s="256" t="s">
        <v>2256</v>
      </c>
      <c r="I134" s="256" t="s">
        <v>2218</v>
      </c>
      <c r="J134" s="256">
        <v>50</v>
      </c>
      <c r="K134" s="302"/>
    </row>
    <row r="135" spans="2:11" s="1" customFormat="1" ht="15" customHeight="1" x14ac:dyDescent="0.2">
      <c r="B135" s="299"/>
      <c r="C135" s="256" t="s">
        <v>2241</v>
      </c>
      <c r="D135" s="256"/>
      <c r="E135" s="256"/>
      <c r="F135" s="277" t="s">
        <v>2222</v>
      </c>
      <c r="G135" s="256"/>
      <c r="H135" s="256" t="s">
        <v>2256</v>
      </c>
      <c r="I135" s="256" t="s">
        <v>2218</v>
      </c>
      <c r="J135" s="256">
        <v>50</v>
      </c>
      <c r="K135" s="302"/>
    </row>
    <row r="136" spans="2:11" s="1" customFormat="1" ht="15" customHeight="1" x14ac:dyDescent="0.2">
      <c r="B136" s="299"/>
      <c r="C136" s="256" t="s">
        <v>2243</v>
      </c>
      <c r="D136" s="256"/>
      <c r="E136" s="256"/>
      <c r="F136" s="277" t="s">
        <v>2222</v>
      </c>
      <c r="G136" s="256"/>
      <c r="H136" s="256" t="s">
        <v>2256</v>
      </c>
      <c r="I136" s="256" t="s">
        <v>2218</v>
      </c>
      <c r="J136" s="256">
        <v>50</v>
      </c>
      <c r="K136" s="302"/>
    </row>
    <row r="137" spans="2:11" s="1" customFormat="1" ht="15" customHeight="1" x14ac:dyDescent="0.2">
      <c r="B137" s="299"/>
      <c r="C137" s="256" t="s">
        <v>2244</v>
      </c>
      <c r="D137" s="256"/>
      <c r="E137" s="256"/>
      <c r="F137" s="277" t="s">
        <v>2222</v>
      </c>
      <c r="G137" s="256"/>
      <c r="H137" s="256" t="s">
        <v>2269</v>
      </c>
      <c r="I137" s="256" t="s">
        <v>2218</v>
      </c>
      <c r="J137" s="256">
        <v>255</v>
      </c>
      <c r="K137" s="302"/>
    </row>
    <row r="138" spans="2:11" s="1" customFormat="1" ht="15" customHeight="1" x14ac:dyDescent="0.2">
      <c r="B138" s="299"/>
      <c r="C138" s="256" t="s">
        <v>2246</v>
      </c>
      <c r="D138" s="256"/>
      <c r="E138" s="256"/>
      <c r="F138" s="277" t="s">
        <v>2216</v>
      </c>
      <c r="G138" s="256"/>
      <c r="H138" s="256" t="s">
        <v>2270</v>
      </c>
      <c r="I138" s="256" t="s">
        <v>2248</v>
      </c>
      <c r="J138" s="256"/>
      <c r="K138" s="302"/>
    </row>
    <row r="139" spans="2:11" s="1" customFormat="1" ht="15" customHeight="1" x14ac:dyDescent="0.2">
      <c r="B139" s="299"/>
      <c r="C139" s="256" t="s">
        <v>2249</v>
      </c>
      <c r="D139" s="256"/>
      <c r="E139" s="256"/>
      <c r="F139" s="277" t="s">
        <v>2216</v>
      </c>
      <c r="G139" s="256"/>
      <c r="H139" s="256" t="s">
        <v>2271</v>
      </c>
      <c r="I139" s="256" t="s">
        <v>2251</v>
      </c>
      <c r="J139" s="256"/>
      <c r="K139" s="302"/>
    </row>
    <row r="140" spans="2:11" s="1" customFormat="1" ht="15" customHeight="1" x14ac:dyDescent="0.2">
      <c r="B140" s="299"/>
      <c r="C140" s="256" t="s">
        <v>2252</v>
      </c>
      <c r="D140" s="256"/>
      <c r="E140" s="256"/>
      <c r="F140" s="277" t="s">
        <v>2216</v>
      </c>
      <c r="G140" s="256"/>
      <c r="H140" s="256" t="s">
        <v>2252</v>
      </c>
      <c r="I140" s="256" t="s">
        <v>2251</v>
      </c>
      <c r="J140" s="256"/>
      <c r="K140" s="302"/>
    </row>
    <row r="141" spans="2:11" s="1" customFormat="1" ht="15" customHeight="1" x14ac:dyDescent="0.2">
      <c r="B141" s="299"/>
      <c r="C141" s="256" t="s">
        <v>38</v>
      </c>
      <c r="D141" s="256"/>
      <c r="E141" s="256"/>
      <c r="F141" s="277" t="s">
        <v>2216</v>
      </c>
      <c r="G141" s="256"/>
      <c r="H141" s="256" t="s">
        <v>2272</v>
      </c>
      <c r="I141" s="256" t="s">
        <v>2251</v>
      </c>
      <c r="J141" s="256"/>
      <c r="K141" s="302"/>
    </row>
    <row r="142" spans="2:11" s="1" customFormat="1" ht="15" customHeight="1" x14ac:dyDescent="0.2">
      <c r="B142" s="299"/>
      <c r="C142" s="256" t="s">
        <v>2273</v>
      </c>
      <c r="D142" s="256"/>
      <c r="E142" s="256"/>
      <c r="F142" s="277" t="s">
        <v>2216</v>
      </c>
      <c r="G142" s="256"/>
      <c r="H142" s="256" t="s">
        <v>2274</v>
      </c>
      <c r="I142" s="256" t="s">
        <v>2251</v>
      </c>
      <c r="J142" s="256"/>
      <c r="K142" s="302"/>
    </row>
    <row r="143" spans="2:11" s="1" customFormat="1" ht="15" customHeight="1" x14ac:dyDescent="0.2">
      <c r="B143" s="303"/>
      <c r="C143" s="304"/>
      <c r="D143" s="304"/>
      <c r="E143" s="304"/>
      <c r="F143" s="304"/>
      <c r="G143" s="304"/>
      <c r="H143" s="304"/>
      <c r="I143" s="304"/>
      <c r="J143" s="304"/>
      <c r="K143" s="305"/>
    </row>
    <row r="144" spans="2:11" s="1" customFormat="1" ht="18.75" customHeight="1" x14ac:dyDescent="0.2">
      <c r="B144" s="290"/>
      <c r="C144" s="290"/>
      <c r="D144" s="290"/>
      <c r="E144" s="290"/>
      <c r="F144" s="291"/>
      <c r="G144" s="290"/>
      <c r="H144" s="290"/>
      <c r="I144" s="290"/>
      <c r="J144" s="290"/>
      <c r="K144" s="290"/>
    </row>
    <row r="145" spans="2:11" s="1" customFormat="1" ht="18.75" customHeight="1" x14ac:dyDescent="0.2">
      <c r="B145" s="263"/>
      <c r="C145" s="263"/>
      <c r="D145" s="263"/>
      <c r="E145" s="263"/>
      <c r="F145" s="263"/>
      <c r="G145" s="263"/>
      <c r="H145" s="263"/>
      <c r="I145" s="263"/>
      <c r="J145" s="263"/>
      <c r="K145" s="263"/>
    </row>
    <row r="146" spans="2:11" s="1" customFormat="1" ht="7.5" customHeight="1" x14ac:dyDescent="0.2">
      <c r="B146" s="264"/>
      <c r="C146" s="265"/>
      <c r="D146" s="265"/>
      <c r="E146" s="265"/>
      <c r="F146" s="265"/>
      <c r="G146" s="265"/>
      <c r="H146" s="265"/>
      <c r="I146" s="265"/>
      <c r="J146" s="265"/>
      <c r="K146" s="266"/>
    </row>
    <row r="147" spans="2:11" s="1" customFormat="1" ht="45" customHeight="1" x14ac:dyDescent="0.2">
      <c r="B147" s="267"/>
      <c r="C147" s="386" t="s">
        <v>2275</v>
      </c>
      <c r="D147" s="386"/>
      <c r="E147" s="386"/>
      <c r="F147" s="386"/>
      <c r="G147" s="386"/>
      <c r="H147" s="386"/>
      <c r="I147" s="386"/>
      <c r="J147" s="386"/>
      <c r="K147" s="268"/>
    </row>
    <row r="148" spans="2:11" s="1" customFormat="1" ht="17.25" customHeight="1" x14ac:dyDescent="0.2">
      <c r="B148" s="267"/>
      <c r="C148" s="269" t="s">
        <v>2210</v>
      </c>
      <c r="D148" s="269"/>
      <c r="E148" s="269"/>
      <c r="F148" s="269" t="s">
        <v>2211</v>
      </c>
      <c r="G148" s="270"/>
      <c r="H148" s="269" t="s">
        <v>54</v>
      </c>
      <c r="I148" s="269" t="s">
        <v>57</v>
      </c>
      <c r="J148" s="269" t="s">
        <v>2212</v>
      </c>
      <c r="K148" s="268"/>
    </row>
    <row r="149" spans="2:11" s="1" customFormat="1" ht="17.25" customHeight="1" x14ac:dyDescent="0.2">
      <c r="B149" s="267"/>
      <c r="C149" s="271" t="s">
        <v>2213</v>
      </c>
      <c r="D149" s="271"/>
      <c r="E149" s="271"/>
      <c r="F149" s="272" t="s">
        <v>2214</v>
      </c>
      <c r="G149" s="273"/>
      <c r="H149" s="271"/>
      <c r="I149" s="271"/>
      <c r="J149" s="271" t="s">
        <v>2215</v>
      </c>
      <c r="K149" s="268"/>
    </row>
    <row r="150" spans="2:11" s="1" customFormat="1" ht="5.25" customHeight="1" x14ac:dyDescent="0.2">
      <c r="B150" s="279"/>
      <c r="C150" s="274"/>
      <c r="D150" s="274"/>
      <c r="E150" s="274"/>
      <c r="F150" s="274"/>
      <c r="G150" s="275"/>
      <c r="H150" s="274"/>
      <c r="I150" s="274"/>
      <c r="J150" s="274"/>
      <c r="K150" s="302"/>
    </row>
    <row r="151" spans="2:11" s="1" customFormat="1" ht="15" customHeight="1" x14ac:dyDescent="0.2">
      <c r="B151" s="279"/>
      <c r="C151" s="306" t="s">
        <v>2219</v>
      </c>
      <c r="D151" s="256"/>
      <c r="E151" s="256"/>
      <c r="F151" s="307" t="s">
        <v>2216</v>
      </c>
      <c r="G151" s="256"/>
      <c r="H151" s="306" t="s">
        <v>2256</v>
      </c>
      <c r="I151" s="306" t="s">
        <v>2218</v>
      </c>
      <c r="J151" s="306">
        <v>120</v>
      </c>
      <c r="K151" s="302"/>
    </row>
    <row r="152" spans="2:11" s="1" customFormat="1" ht="15" customHeight="1" x14ac:dyDescent="0.2">
      <c r="B152" s="279"/>
      <c r="C152" s="306" t="s">
        <v>2265</v>
      </c>
      <c r="D152" s="256"/>
      <c r="E152" s="256"/>
      <c r="F152" s="307" t="s">
        <v>2216</v>
      </c>
      <c r="G152" s="256"/>
      <c r="H152" s="306" t="s">
        <v>2276</v>
      </c>
      <c r="I152" s="306" t="s">
        <v>2218</v>
      </c>
      <c r="J152" s="306" t="s">
        <v>2267</v>
      </c>
      <c r="K152" s="302"/>
    </row>
    <row r="153" spans="2:11" s="1" customFormat="1" ht="15" customHeight="1" x14ac:dyDescent="0.2">
      <c r="B153" s="279"/>
      <c r="C153" s="306" t="s">
        <v>2164</v>
      </c>
      <c r="D153" s="256"/>
      <c r="E153" s="256"/>
      <c r="F153" s="307" t="s">
        <v>2216</v>
      </c>
      <c r="G153" s="256"/>
      <c r="H153" s="306" t="s">
        <v>2277</v>
      </c>
      <c r="I153" s="306" t="s">
        <v>2218</v>
      </c>
      <c r="J153" s="306" t="s">
        <v>2267</v>
      </c>
      <c r="K153" s="302"/>
    </row>
    <row r="154" spans="2:11" s="1" customFormat="1" ht="15" customHeight="1" x14ac:dyDescent="0.2">
      <c r="B154" s="279"/>
      <c r="C154" s="306" t="s">
        <v>2221</v>
      </c>
      <c r="D154" s="256"/>
      <c r="E154" s="256"/>
      <c r="F154" s="307" t="s">
        <v>2222</v>
      </c>
      <c r="G154" s="256"/>
      <c r="H154" s="306" t="s">
        <v>2256</v>
      </c>
      <c r="I154" s="306" t="s">
        <v>2218</v>
      </c>
      <c r="J154" s="306">
        <v>50</v>
      </c>
      <c r="K154" s="302"/>
    </row>
    <row r="155" spans="2:11" s="1" customFormat="1" ht="15" customHeight="1" x14ac:dyDescent="0.2">
      <c r="B155" s="279"/>
      <c r="C155" s="306" t="s">
        <v>2224</v>
      </c>
      <c r="D155" s="256"/>
      <c r="E155" s="256"/>
      <c r="F155" s="307" t="s">
        <v>2216</v>
      </c>
      <c r="G155" s="256"/>
      <c r="H155" s="306" t="s">
        <v>2256</v>
      </c>
      <c r="I155" s="306" t="s">
        <v>2226</v>
      </c>
      <c r="J155" s="306"/>
      <c r="K155" s="302"/>
    </row>
    <row r="156" spans="2:11" s="1" customFormat="1" ht="15" customHeight="1" x14ac:dyDescent="0.2">
      <c r="B156" s="279"/>
      <c r="C156" s="306" t="s">
        <v>2235</v>
      </c>
      <c r="D156" s="256"/>
      <c r="E156" s="256"/>
      <c r="F156" s="307" t="s">
        <v>2222</v>
      </c>
      <c r="G156" s="256"/>
      <c r="H156" s="306" t="s">
        <v>2256</v>
      </c>
      <c r="I156" s="306" t="s">
        <v>2218</v>
      </c>
      <c r="J156" s="306">
        <v>50</v>
      </c>
      <c r="K156" s="302"/>
    </row>
    <row r="157" spans="2:11" s="1" customFormat="1" ht="15" customHeight="1" x14ac:dyDescent="0.2">
      <c r="B157" s="279"/>
      <c r="C157" s="306" t="s">
        <v>2243</v>
      </c>
      <c r="D157" s="256"/>
      <c r="E157" s="256"/>
      <c r="F157" s="307" t="s">
        <v>2222</v>
      </c>
      <c r="G157" s="256"/>
      <c r="H157" s="306" t="s">
        <v>2256</v>
      </c>
      <c r="I157" s="306" t="s">
        <v>2218</v>
      </c>
      <c r="J157" s="306">
        <v>50</v>
      </c>
      <c r="K157" s="302"/>
    </row>
    <row r="158" spans="2:11" s="1" customFormat="1" ht="15" customHeight="1" x14ac:dyDescent="0.2">
      <c r="B158" s="279"/>
      <c r="C158" s="306" t="s">
        <v>2241</v>
      </c>
      <c r="D158" s="256"/>
      <c r="E158" s="256"/>
      <c r="F158" s="307" t="s">
        <v>2222</v>
      </c>
      <c r="G158" s="256"/>
      <c r="H158" s="306" t="s">
        <v>2256</v>
      </c>
      <c r="I158" s="306" t="s">
        <v>2218</v>
      </c>
      <c r="J158" s="306">
        <v>50</v>
      </c>
      <c r="K158" s="302"/>
    </row>
    <row r="159" spans="2:11" s="1" customFormat="1" ht="15" customHeight="1" x14ac:dyDescent="0.2">
      <c r="B159" s="279"/>
      <c r="C159" s="306" t="s">
        <v>103</v>
      </c>
      <c r="D159" s="256"/>
      <c r="E159" s="256"/>
      <c r="F159" s="307" t="s">
        <v>2216</v>
      </c>
      <c r="G159" s="256"/>
      <c r="H159" s="306" t="s">
        <v>2278</v>
      </c>
      <c r="I159" s="306" t="s">
        <v>2218</v>
      </c>
      <c r="J159" s="306" t="s">
        <v>2279</v>
      </c>
      <c r="K159" s="302"/>
    </row>
    <row r="160" spans="2:11" s="1" customFormat="1" ht="15" customHeight="1" x14ac:dyDescent="0.2">
      <c r="B160" s="279"/>
      <c r="C160" s="306" t="s">
        <v>2280</v>
      </c>
      <c r="D160" s="256"/>
      <c r="E160" s="256"/>
      <c r="F160" s="307" t="s">
        <v>2216</v>
      </c>
      <c r="G160" s="256"/>
      <c r="H160" s="306" t="s">
        <v>2281</v>
      </c>
      <c r="I160" s="306" t="s">
        <v>2251</v>
      </c>
      <c r="J160" s="306"/>
      <c r="K160" s="302"/>
    </row>
    <row r="161" spans="2:11" s="1" customFormat="1" ht="15" customHeight="1" x14ac:dyDescent="0.2">
      <c r="B161" s="308"/>
      <c r="C161" s="288"/>
      <c r="D161" s="288"/>
      <c r="E161" s="288"/>
      <c r="F161" s="288"/>
      <c r="G161" s="288"/>
      <c r="H161" s="288"/>
      <c r="I161" s="288"/>
      <c r="J161" s="288"/>
      <c r="K161" s="309"/>
    </row>
    <row r="162" spans="2:11" s="1" customFormat="1" ht="18.75" customHeight="1" x14ac:dyDescent="0.2">
      <c r="B162" s="290"/>
      <c r="C162" s="300"/>
      <c r="D162" s="300"/>
      <c r="E162" s="300"/>
      <c r="F162" s="310"/>
      <c r="G162" s="300"/>
      <c r="H162" s="300"/>
      <c r="I162" s="300"/>
      <c r="J162" s="300"/>
      <c r="K162" s="290"/>
    </row>
    <row r="163" spans="2:11" s="1" customFormat="1" ht="18.75" customHeight="1" x14ac:dyDescent="0.2">
      <c r="B163" s="263"/>
      <c r="C163" s="263"/>
      <c r="D163" s="263"/>
      <c r="E163" s="263"/>
      <c r="F163" s="263"/>
      <c r="G163" s="263"/>
      <c r="H163" s="263"/>
      <c r="I163" s="263"/>
      <c r="J163" s="263"/>
      <c r="K163" s="263"/>
    </row>
    <row r="164" spans="2:11" s="1" customFormat="1" ht="7.5" customHeight="1" x14ac:dyDescent="0.2">
      <c r="B164" s="245"/>
      <c r="C164" s="246"/>
      <c r="D164" s="246"/>
      <c r="E164" s="246"/>
      <c r="F164" s="246"/>
      <c r="G164" s="246"/>
      <c r="H164" s="246"/>
      <c r="I164" s="246"/>
      <c r="J164" s="246"/>
      <c r="K164" s="247"/>
    </row>
    <row r="165" spans="2:11" s="1" customFormat="1" ht="45" customHeight="1" x14ac:dyDescent="0.2">
      <c r="B165" s="248"/>
      <c r="C165" s="384" t="s">
        <v>2282</v>
      </c>
      <c r="D165" s="384"/>
      <c r="E165" s="384"/>
      <c r="F165" s="384"/>
      <c r="G165" s="384"/>
      <c r="H165" s="384"/>
      <c r="I165" s="384"/>
      <c r="J165" s="384"/>
      <c r="K165" s="249"/>
    </row>
    <row r="166" spans="2:11" s="1" customFormat="1" ht="17.25" customHeight="1" x14ac:dyDescent="0.2">
      <c r="B166" s="248"/>
      <c r="C166" s="269" t="s">
        <v>2210</v>
      </c>
      <c r="D166" s="269"/>
      <c r="E166" s="269"/>
      <c r="F166" s="269" t="s">
        <v>2211</v>
      </c>
      <c r="G166" s="311"/>
      <c r="H166" s="312" t="s">
        <v>54</v>
      </c>
      <c r="I166" s="312" t="s">
        <v>57</v>
      </c>
      <c r="J166" s="269" t="s">
        <v>2212</v>
      </c>
      <c r="K166" s="249"/>
    </row>
    <row r="167" spans="2:11" s="1" customFormat="1" ht="17.25" customHeight="1" x14ac:dyDescent="0.2">
      <c r="B167" s="250"/>
      <c r="C167" s="271" t="s">
        <v>2213</v>
      </c>
      <c r="D167" s="271"/>
      <c r="E167" s="271"/>
      <c r="F167" s="272" t="s">
        <v>2214</v>
      </c>
      <c r="G167" s="313"/>
      <c r="H167" s="314"/>
      <c r="I167" s="314"/>
      <c r="J167" s="271" t="s">
        <v>2215</v>
      </c>
      <c r="K167" s="251"/>
    </row>
    <row r="168" spans="2:11" s="1" customFormat="1" ht="5.25" customHeight="1" x14ac:dyDescent="0.2">
      <c r="B168" s="279"/>
      <c r="C168" s="274"/>
      <c r="D168" s="274"/>
      <c r="E168" s="274"/>
      <c r="F168" s="274"/>
      <c r="G168" s="275"/>
      <c r="H168" s="274"/>
      <c r="I168" s="274"/>
      <c r="J168" s="274"/>
      <c r="K168" s="302"/>
    </row>
    <row r="169" spans="2:11" s="1" customFormat="1" ht="15" customHeight="1" x14ac:dyDescent="0.2">
      <c r="B169" s="279"/>
      <c r="C169" s="256" t="s">
        <v>2219</v>
      </c>
      <c r="D169" s="256"/>
      <c r="E169" s="256"/>
      <c r="F169" s="277" t="s">
        <v>2216</v>
      </c>
      <c r="G169" s="256"/>
      <c r="H169" s="256" t="s">
        <v>2256</v>
      </c>
      <c r="I169" s="256" t="s">
        <v>2218</v>
      </c>
      <c r="J169" s="256">
        <v>120</v>
      </c>
      <c r="K169" s="302"/>
    </row>
    <row r="170" spans="2:11" s="1" customFormat="1" ht="15" customHeight="1" x14ac:dyDescent="0.2">
      <c r="B170" s="279"/>
      <c r="C170" s="256" t="s">
        <v>2265</v>
      </c>
      <c r="D170" s="256"/>
      <c r="E170" s="256"/>
      <c r="F170" s="277" t="s">
        <v>2216</v>
      </c>
      <c r="G170" s="256"/>
      <c r="H170" s="256" t="s">
        <v>2266</v>
      </c>
      <c r="I170" s="256" t="s">
        <v>2218</v>
      </c>
      <c r="J170" s="256" t="s">
        <v>2267</v>
      </c>
      <c r="K170" s="302"/>
    </row>
    <row r="171" spans="2:11" s="1" customFormat="1" ht="15" customHeight="1" x14ac:dyDescent="0.2">
      <c r="B171" s="279"/>
      <c r="C171" s="256" t="s">
        <v>2164</v>
      </c>
      <c r="D171" s="256"/>
      <c r="E171" s="256"/>
      <c r="F171" s="277" t="s">
        <v>2216</v>
      </c>
      <c r="G171" s="256"/>
      <c r="H171" s="256" t="s">
        <v>2283</v>
      </c>
      <c r="I171" s="256" t="s">
        <v>2218</v>
      </c>
      <c r="J171" s="256" t="s">
        <v>2267</v>
      </c>
      <c r="K171" s="302"/>
    </row>
    <row r="172" spans="2:11" s="1" customFormat="1" ht="15" customHeight="1" x14ac:dyDescent="0.2">
      <c r="B172" s="279"/>
      <c r="C172" s="256" t="s">
        <v>2221</v>
      </c>
      <c r="D172" s="256"/>
      <c r="E172" s="256"/>
      <c r="F172" s="277" t="s">
        <v>2222</v>
      </c>
      <c r="G172" s="256"/>
      <c r="H172" s="256" t="s">
        <v>2283</v>
      </c>
      <c r="I172" s="256" t="s">
        <v>2218</v>
      </c>
      <c r="J172" s="256">
        <v>50</v>
      </c>
      <c r="K172" s="302"/>
    </row>
    <row r="173" spans="2:11" s="1" customFormat="1" ht="15" customHeight="1" x14ac:dyDescent="0.2">
      <c r="B173" s="279"/>
      <c r="C173" s="256" t="s">
        <v>2224</v>
      </c>
      <c r="D173" s="256"/>
      <c r="E173" s="256"/>
      <c r="F173" s="277" t="s">
        <v>2216</v>
      </c>
      <c r="G173" s="256"/>
      <c r="H173" s="256" t="s">
        <v>2283</v>
      </c>
      <c r="I173" s="256" t="s">
        <v>2226</v>
      </c>
      <c r="J173" s="256"/>
      <c r="K173" s="302"/>
    </row>
    <row r="174" spans="2:11" s="1" customFormat="1" ht="15" customHeight="1" x14ac:dyDescent="0.2">
      <c r="B174" s="279"/>
      <c r="C174" s="256" t="s">
        <v>2235</v>
      </c>
      <c r="D174" s="256"/>
      <c r="E174" s="256"/>
      <c r="F174" s="277" t="s">
        <v>2222</v>
      </c>
      <c r="G174" s="256"/>
      <c r="H174" s="256" t="s">
        <v>2283</v>
      </c>
      <c r="I174" s="256" t="s">
        <v>2218</v>
      </c>
      <c r="J174" s="256">
        <v>50</v>
      </c>
      <c r="K174" s="302"/>
    </row>
    <row r="175" spans="2:11" s="1" customFormat="1" ht="15" customHeight="1" x14ac:dyDescent="0.2">
      <c r="B175" s="279"/>
      <c r="C175" s="256" t="s">
        <v>2243</v>
      </c>
      <c r="D175" s="256"/>
      <c r="E175" s="256"/>
      <c r="F175" s="277" t="s">
        <v>2222</v>
      </c>
      <c r="G175" s="256"/>
      <c r="H175" s="256" t="s">
        <v>2283</v>
      </c>
      <c r="I175" s="256" t="s">
        <v>2218</v>
      </c>
      <c r="J175" s="256">
        <v>50</v>
      </c>
      <c r="K175" s="302"/>
    </row>
    <row r="176" spans="2:11" s="1" customFormat="1" ht="15" customHeight="1" x14ac:dyDescent="0.2">
      <c r="B176" s="279"/>
      <c r="C176" s="256" t="s">
        <v>2241</v>
      </c>
      <c r="D176" s="256"/>
      <c r="E176" s="256"/>
      <c r="F176" s="277" t="s">
        <v>2222</v>
      </c>
      <c r="G176" s="256"/>
      <c r="H176" s="256" t="s">
        <v>2283</v>
      </c>
      <c r="I176" s="256" t="s">
        <v>2218</v>
      </c>
      <c r="J176" s="256">
        <v>50</v>
      </c>
      <c r="K176" s="302"/>
    </row>
    <row r="177" spans="2:11" s="1" customFormat="1" ht="15" customHeight="1" x14ac:dyDescent="0.2">
      <c r="B177" s="279"/>
      <c r="C177" s="256" t="s">
        <v>124</v>
      </c>
      <c r="D177" s="256"/>
      <c r="E177" s="256"/>
      <c r="F177" s="277" t="s">
        <v>2216</v>
      </c>
      <c r="G177" s="256"/>
      <c r="H177" s="256" t="s">
        <v>2284</v>
      </c>
      <c r="I177" s="256" t="s">
        <v>2285</v>
      </c>
      <c r="J177" s="256"/>
      <c r="K177" s="302"/>
    </row>
    <row r="178" spans="2:11" s="1" customFormat="1" ht="15" customHeight="1" x14ac:dyDescent="0.2">
      <c r="B178" s="279"/>
      <c r="C178" s="256" t="s">
        <v>57</v>
      </c>
      <c r="D178" s="256"/>
      <c r="E178" s="256"/>
      <c r="F178" s="277" t="s">
        <v>2216</v>
      </c>
      <c r="G178" s="256"/>
      <c r="H178" s="256" t="s">
        <v>2286</v>
      </c>
      <c r="I178" s="256" t="s">
        <v>2287</v>
      </c>
      <c r="J178" s="256">
        <v>1</v>
      </c>
      <c r="K178" s="302"/>
    </row>
    <row r="179" spans="2:11" s="1" customFormat="1" ht="15" customHeight="1" x14ac:dyDescent="0.2">
      <c r="B179" s="279"/>
      <c r="C179" s="256" t="s">
        <v>53</v>
      </c>
      <c r="D179" s="256"/>
      <c r="E179" s="256"/>
      <c r="F179" s="277" t="s">
        <v>2216</v>
      </c>
      <c r="G179" s="256"/>
      <c r="H179" s="256" t="s">
        <v>2288</v>
      </c>
      <c r="I179" s="256" t="s">
        <v>2218</v>
      </c>
      <c r="J179" s="256">
        <v>20</v>
      </c>
      <c r="K179" s="302"/>
    </row>
    <row r="180" spans="2:11" s="1" customFormat="1" ht="15" customHeight="1" x14ac:dyDescent="0.2">
      <c r="B180" s="279"/>
      <c r="C180" s="256" t="s">
        <v>54</v>
      </c>
      <c r="D180" s="256"/>
      <c r="E180" s="256"/>
      <c r="F180" s="277" t="s">
        <v>2216</v>
      </c>
      <c r="G180" s="256"/>
      <c r="H180" s="256" t="s">
        <v>2289</v>
      </c>
      <c r="I180" s="256" t="s">
        <v>2218</v>
      </c>
      <c r="J180" s="256">
        <v>255</v>
      </c>
      <c r="K180" s="302"/>
    </row>
    <row r="181" spans="2:11" s="1" customFormat="1" ht="15" customHeight="1" x14ac:dyDescent="0.2">
      <c r="B181" s="279"/>
      <c r="C181" s="256" t="s">
        <v>125</v>
      </c>
      <c r="D181" s="256"/>
      <c r="E181" s="256"/>
      <c r="F181" s="277" t="s">
        <v>2216</v>
      </c>
      <c r="G181" s="256"/>
      <c r="H181" s="256" t="s">
        <v>2180</v>
      </c>
      <c r="I181" s="256" t="s">
        <v>2218</v>
      </c>
      <c r="J181" s="256">
        <v>10</v>
      </c>
      <c r="K181" s="302"/>
    </row>
    <row r="182" spans="2:11" s="1" customFormat="1" ht="15" customHeight="1" x14ac:dyDescent="0.2">
      <c r="B182" s="279"/>
      <c r="C182" s="256" t="s">
        <v>126</v>
      </c>
      <c r="D182" s="256"/>
      <c r="E182" s="256"/>
      <c r="F182" s="277" t="s">
        <v>2216</v>
      </c>
      <c r="G182" s="256"/>
      <c r="H182" s="256" t="s">
        <v>2290</v>
      </c>
      <c r="I182" s="256" t="s">
        <v>2251</v>
      </c>
      <c r="J182" s="256"/>
      <c r="K182" s="302"/>
    </row>
    <row r="183" spans="2:11" s="1" customFormat="1" ht="15" customHeight="1" x14ac:dyDescent="0.2">
      <c r="B183" s="279"/>
      <c r="C183" s="256" t="s">
        <v>2291</v>
      </c>
      <c r="D183" s="256"/>
      <c r="E183" s="256"/>
      <c r="F183" s="277" t="s">
        <v>2216</v>
      </c>
      <c r="G183" s="256"/>
      <c r="H183" s="256" t="s">
        <v>2292</v>
      </c>
      <c r="I183" s="256" t="s">
        <v>2251</v>
      </c>
      <c r="J183" s="256"/>
      <c r="K183" s="302"/>
    </row>
    <row r="184" spans="2:11" s="1" customFormat="1" ht="15" customHeight="1" x14ac:dyDescent="0.2">
      <c r="B184" s="279"/>
      <c r="C184" s="256" t="s">
        <v>2280</v>
      </c>
      <c r="D184" s="256"/>
      <c r="E184" s="256"/>
      <c r="F184" s="277" t="s">
        <v>2216</v>
      </c>
      <c r="G184" s="256"/>
      <c r="H184" s="256" t="s">
        <v>2293</v>
      </c>
      <c r="I184" s="256" t="s">
        <v>2251</v>
      </c>
      <c r="J184" s="256"/>
      <c r="K184" s="302"/>
    </row>
    <row r="185" spans="2:11" s="1" customFormat="1" ht="15" customHeight="1" x14ac:dyDescent="0.2">
      <c r="B185" s="279"/>
      <c r="C185" s="256" t="s">
        <v>128</v>
      </c>
      <c r="D185" s="256"/>
      <c r="E185" s="256"/>
      <c r="F185" s="277" t="s">
        <v>2222</v>
      </c>
      <c r="G185" s="256"/>
      <c r="H185" s="256" t="s">
        <v>2294</v>
      </c>
      <c r="I185" s="256" t="s">
        <v>2218</v>
      </c>
      <c r="J185" s="256">
        <v>50</v>
      </c>
      <c r="K185" s="302"/>
    </row>
    <row r="186" spans="2:11" s="1" customFormat="1" ht="15" customHeight="1" x14ac:dyDescent="0.2">
      <c r="B186" s="279"/>
      <c r="C186" s="256" t="s">
        <v>2295</v>
      </c>
      <c r="D186" s="256"/>
      <c r="E186" s="256"/>
      <c r="F186" s="277" t="s">
        <v>2222</v>
      </c>
      <c r="G186" s="256"/>
      <c r="H186" s="256" t="s">
        <v>2296</v>
      </c>
      <c r="I186" s="256" t="s">
        <v>2297</v>
      </c>
      <c r="J186" s="256"/>
      <c r="K186" s="302"/>
    </row>
    <row r="187" spans="2:11" s="1" customFormat="1" ht="15" customHeight="1" x14ac:dyDescent="0.2">
      <c r="B187" s="279"/>
      <c r="C187" s="256" t="s">
        <v>2298</v>
      </c>
      <c r="D187" s="256"/>
      <c r="E187" s="256"/>
      <c r="F187" s="277" t="s">
        <v>2222</v>
      </c>
      <c r="G187" s="256"/>
      <c r="H187" s="256" t="s">
        <v>2299</v>
      </c>
      <c r="I187" s="256" t="s">
        <v>2297</v>
      </c>
      <c r="J187" s="256"/>
      <c r="K187" s="302"/>
    </row>
    <row r="188" spans="2:11" s="1" customFormat="1" ht="15" customHeight="1" x14ac:dyDescent="0.2">
      <c r="B188" s="279"/>
      <c r="C188" s="256" t="s">
        <v>2300</v>
      </c>
      <c r="D188" s="256"/>
      <c r="E188" s="256"/>
      <c r="F188" s="277" t="s">
        <v>2222</v>
      </c>
      <c r="G188" s="256"/>
      <c r="H188" s="256" t="s">
        <v>2301</v>
      </c>
      <c r="I188" s="256" t="s">
        <v>2297</v>
      </c>
      <c r="J188" s="256"/>
      <c r="K188" s="302"/>
    </row>
    <row r="189" spans="2:11" s="1" customFormat="1" ht="15" customHeight="1" x14ac:dyDescent="0.2">
      <c r="B189" s="279"/>
      <c r="C189" s="315" t="s">
        <v>2302</v>
      </c>
      <c r="D189" s="256"/>
      <c r="E189" s="256"/>
      <c r="F189" s="277" t="s">
        <v>2222</v>
      </c>
      <c r="G189" s="256"/>
      <c r="H189" s="256" t="s">
        <v>2303</v>
      </c>
      <c r="I189" s="256" t="s">
        <v>2304</v>
      </c>
      <c r="J189" s="316" t="s">
        <v>2305</v>
      </c>
      <c r="K189" s="302"/>
    </row>
    <row r="190" spans="2:11" s="17" customFormat="1" ht="15" customHeight="1" x14ac:dyDescent="0.2">
      <c r="B190" s="317"/>
      <c r="C190" s="318" t="s">
        <v>2306</v>
      </c>
      <c r="D190" s="319"/>
      <c r="E190" s="319"/>
      <c r="F190" s="320" t="s">
        <v>2222</v>
      </c>
      <c r="G190" s="319"/>
      <c r="H190" s="319" t="s">
        <v>2307</v>
      </c>
      <c r="I190" s="319" t="s">
        <v>2304</v>
      </c>
      <c r="J190" s="321" t="s">
        <v>2305</v>
      </c>
      <c r="K190" s="322"/>
    </row>
    <row r="191" spans="2:11" s="1" customFormat="1" ht="15" customHeight="1" x14ac:dyDescent="0.2">
      <c r="B191" s="279"/>
      <c r="C191" s="315" t="s">
        <v>42</v>
      </c>
      <c r="D191" s="256"/>
      <c r="E191" s="256"/>
      <c r="F191" s="277" t="s">
        <v>2216</v>
      </c>
      <c r="G191" s="256"/>
      <c r="H191" s="253" t="s">
        <v>2308</v>
      </c>
      <c r="I191" s="256" t="s">
        <v>2309</v>
      </c>
      <c r="J191" s="256"/>
      <c r="K191" s="302"/>
    </row>
    <row r="192" spans="2:11" s="1" customFormat="1" ht="15" customHeight="1" x14ac:dyDescent="0.2">
      <c r="B192" s="279"/>
      <c r="C192" s="315" t="s">
        <v>2310</v>
      </c>
      <c r="D192" s="256"/>
      <c r="E192" s="256"/>
      <c r="F192" s="277" t="s">
        <v>2216</v>
      </c>
      <c r="G192" s="256"/>
      <c r="H192" s="256" t="s">
        <v>2311</v>
      </c>
      <c r="I192" s="256" t="s">
        <v>2251</v>
      </c>
      <c r="J192" s="256"/>
      <c r="K192" s="302"/>
    </row>
    <row r="193" spans="2:11" s="1" customFormat="1" ht="15" customHeight="1" x14ac:dyDescent="0.2">
      <c r="B193" s="279"/>
      <c r="C193" s="315" t="s">
        <v>2312</v>
      </c>
      <c r="D193" s="256"/>
      <c r="E193" s="256"/>
      <c r="F193" s="277" t="s">
        <v>2216</v>
      </c>
      <c r="G193" s="256"/>
      <c r="H193" s="256" t="s">
        <v>2313</v>
      </c>
      <c r="I193" s="256" t="s">
        <v>2251</v>
      </c>
      <c r="J193" s="256"/>
      <c r="K193" s="302"/>
    </row>
    <row r="194" spans="2:11" s="1" customFormat="1" ht="15" customHeight="1" x14ac:dyDescent="0.2">
      <c r="B194" s="279"/>
      <c r="C194" s="315" t="s">
        <v>2314</v>
      </c>
      <c r="D194" s="256"/>
      <c r="E194" s="256"/>
      <c r="F194" s="277" t="s">
        <v>2222</v>
      </c>
      <c r="G194" s="256"/>
      <c r="H194" s="256" t="s">
        <v>2315</v>
      </c>
      <c r="I194" s="256" t="s">
        <v>2251</v>
      </c>
      <c r="J194" s="256"/>
      <c r="K194" s="302"/>
    </row>
    <row r="195" spans="2:11" s="1" customFormat="1" ht="15" customHeight="1" x14ac:dyDescent="0.2">
      <c r="B195" s="308"/>
      <c r="C195" s="323"/>
      <c r="D195" s="288"/>
      <c r="E195" s="288"/>
      <c r="F195" s="288"/>
      <c r="G195" s="288"/>
      <c r="H195" s="288"/>
      <c r="I195" s="288"/>
      <c r="J195" s="288"/>
      <c r="K195" s="309"/>
    </row>
    <row r="196" spans="2:11" s="1" customFormat="1" ht="18.75" customHeight="1" x14ac:dyDescent="0.2">
      <c r="B196" s="290"/>
      <c r="C196" s="300"/>
      <c r="D196" s="300"/>
      <c r="E196" s="300"/>
      <c r="F196" s="310"/>
      <c r="G196" s="300"/>
      <c r="H196" s="300"/>
      <c r="I196" s="300"/>
      <c r="J196" s="300"/>
      <c r="K196" s="290"/>
    </row>
    <row r="197" spans="2:11" s="1" customFormat="1" ht="18.75" customHeight="1" x14ac:dyDescent="0.2">
      <c r="B197" s="290"/>
      <c r="C197" s="300"/>
      <c r="D197" s="300"/>
      <c r="E197" s="300"/>
      <c r="F197" s="310"/>
      <c r="G197" s="300"/>
      <c r="H197" s="300"/>
      <c r="I197" s="300"/>
      <c r="J197" s="300"/>
      <c r="K197" s="290"/>
    </row>
    <row r="198" spans="2:11" s="1" customFormat="1" ht="18.75" customHeight="1" x14ac:dyDescent="0.2">
      <c r="B198" s="263"/>
      <c r="C198" s="263"/>
      <c r="D198" s="263"/>
      <c r="E198" s="263"/>
      <c r="F198" s="263"/>
      <c r="G198" s="263"/>
      <c r="H198" s="263"/>
      <c r="I198" s="263"/>
      <c r="J198" s="263"/>
      <c r="K198" s="263"/>
    </row>
    <row r="199" spans="2:11" s="1" customFormat="1" ht="12" x14ac:dyDescent="0.2">
      <c r="B199" s="245"/>
      <c r="C199" s="246"/>
      <c r="D199" s="246"/>
      <c r="E199" s="246"/>
      <c r="F199" s="246"/>
      <c r="G199" s="246"/>
      <c r="H199" s="246"/>
      <c r="I199" s="246"/>
      <c r="J199" s="246"/>
      <c r="K199" s="247"/>
    </row>
    <row r="200" spans="2:11" s="1" customFormat="1" ht="22.2" x14ac:dyDescent="0.2">
      <c r="B200" s="248"/>
      <c r="C200" s="384" t="s">
        <v>2316</v>
      </c>
      <c r="D200" s="384"/>
      <c r="E200" s="384"/>
      <c r="F200" s="384"/>
      <c r="G200" s="384"/>
      <c r="H200" s="384"/>
      <c r="I200" s="384"/>
      <c r="J200" s="384"/>
      <c r="K200" s="249"/>
    </row>
    <row r="201" spans="2:11" s="1" customFormat="1" ht="25.5" customHeight="1" x14ac:dyDescent="0.3">
      <c r="B201" s="248"/>
      <c r="C201" s="324" t="s">
        <v>2317</v>
      </c>
      <c r="D201" s="324"/>
      <c r="E201" s="324"/>
      <c r="F201" s="324" t="s">
        <v>2318</v>
      </c>
      <c r="G201" s="325"/>
      <c r="H201" s="385" t="s">
        <v>2319</v>
      </c>
      <c r="I201" s="385"/>
      <c r="J201" s="385"/>
      <c r="K201" s="249"/>
    </row>
    <row r="202" spans="2:11" s="1" customFormat="1" ht="5.25" customHeight="1" x14ac:dyDescent="0.2">
      <c r="B202" s="279"/>
      <c r="C202" s="274"/>
      <c r="D202" s="274"/>
      <c r="E202" s="274"/>
      <c r="F202" s="274"/>
      <c r="G202" s="300"/>
      <c r="H202" s="274"/>
      <c r="I202" s="274"/>
      <c r="J202" s="274"/>
      <c r="K202" s="302"/>
    </row>
    <row r="203" spans="2:11" s="1" customFormat="1" ht="15" customHeight="1" x14ac:dyDescent="0.2">
      <c r="B203" s="279"/>
      <c r="C203" s="256" t="s">
        <v>2309</v>
      </c>
      <c r="D203" s="256"/>
      <c r="E203" s="256"/>
      <c r="F203" s="277" t="s">
        <v>43</v>
      </c>
      <c r="G203" s="256"/>
      <c r="H203" s="383" t="s">
        <v>2320</v>
      </c>
      <c r="I203" s="383"/>
      <c r="J203" s="383"/>
      <c r="K203" s="302"/>
    </row>
    <row r="204" spans="2:11" s="1" customFormat="1" ht="15" customHeight="1" x14ac:dyDescent="0.2">
      <c r="B204" s="279"/>
      <c r="C204" s="256"/>
      <c r="D204" s="256"/>
      <c r="E204" s="256"/>
      <c r="F204" s="277" t="s">
        <v>44</v>
      </c>
      <c r="G204" s="256"/>
      <c r="H204" s="383" t="s">
        <v>2321</v>
      </c>
      <c r="I204" s="383"/>
      <c r="J204" s="383"/>
      <c r="K204" s="302"/>
    </row>
    <row r="205" spans="2:11" s="1" customFormat="1" ht="15" customHeight="1" x14ac:dyDescent="0.2">
      <c r="B205" s="279"/>
      <c r="C205" s="256"/>
      <c r="D205" s="256"/>
      <c r="E205" s="256"/>
      <c r="F205" s="277" t="s">
        <v>47</v>
      </c>
      <c r="G205" s="256"/>
      <c r="H205" s="383" t="s">
        <v>2322</v>
      </c>
      <c r="I205" s="383"/>
      <c r="J205" s="383"/>
      <c r="K205" s="302"/>
    </row>
    <row r="206" spans="2:11" s="1" customFormat="1" ht="15" customHeight="1" x14ac:dyDescent="0.2">
      <c r="B206" s="279"/>
      <c r="C206" s="256"/>
      <c r="D206" s="256"/>
      <c r="E206" s="256"/>
      <c r="F206" s="277" t="s">
        <v>45</v>
      </c>
      <c r="G206" s="256"/>
      <c r="H206" s="383" t="s">
        <v>2323</v>
      </c>
      <c r="I206" s="383"/>
      <c r="J206" s="383"/>
      <c r="K206" s="302"/>
    </row>
    <row r="207" spans="2:11" s="1" customFormat="1" ht="15" customHeight="1" x14ac:dyDescent="0.2">
      <c r="B207" s="279"/>
      <c r="C207" s="256"/>
      <c r="D207" s="256"/>
      <c r="E207" s="256"/>
      <c r="F207" s="277" t="s">
        <v>46</v>
      </c>
      <c r="G207" s="256"/>
      <c r="H207" s="383" t="s">
        <v>2324</v>
      </c>
      <c r="I207" s="383"/>
      <c r="J207" s="383"/>
      <c r="K207" s="302"/>
    </row>
    <row r="208" spans="2:11" s="1" customFormat="1" ht="15" customHeight="1" x14ac:dyDescent="0.2">
      <c r="B208" s="279"/>
      <c r="C208" s="256"/>
      <c r="D208" s="256"/>
      <c r="E208" s="256"/>
      <c r="F208" s="277"/>
      <c r="G208" s="256"/>
      <c r="H208" s="256"/>
      <c r="I208" s="256"/>
      <c r="J208" s="256"/>
      <c r="K208" s="302"/>
    </row>
    <row r="209" spans="2:11" s="1" customFormat="1" ht="15" customHeight="1" x14ac:dyDescent="0.2">
      <c r="B209" s="279"/>
      <c r="C209" s="256" t="s">
        <v>2263</v>
      </c>
      <c r="D209" s="256"/>
      <c r="E209" s="256"/>
      <c r="F209" s="277" t="s">
        <v>79</v>
      </c>
      <c r="G209" s="256"/>
      <c r="H209" s="383" t="s">
        <v>2325</v>
      </c>
      <c r="I209" s="383"/>
      <c r="J209" s="383"/>
      <c r="K209" s="302"/>
    </row>
    <row r="210" spans="2:11" s="1" customFormat="1" ht="15" customHeight="1" x14ac:dyDescent="0.2">
      <c r="B210" s="279"/>
      <c r="C210" s="256"/>
      <c r="D210" s="256"/>
      <c r="E210" s="256"/>
      <c r="F210" s="277" t="s">
        <v>2160</v>
      </c>
      <c r="G210" s="256"/>
      <c r="H210" s="383" t="s">
        <v>2161</v>
      </c>
      <c r="I210" s="383"/>
      <c r="J210" s="383"/>
      <c r="K210" s="302"/>
    </row>
    <row r="211" spans="2:11" s="1" customFormat="1" ht="15" customHeight="1" x14ac:dyDescent="0.2">
      <c r="B211" s="279"/>
      <c r="C211" s="256"/>
      <c r="D211" s="256"/>
      <c r="E211" s="256"/>
      <c r="F211" s="277" t="s">
        <v>2158</v>
      </c>
      <c r="G211" s="256"/>
      <c r="H211" s="383" t="s">
        <v>2326</v>
      </c>
      <c r="I211" s="383"/>
      <c r="J211" s="383"/>
      <c r="K211" s="302"/>
    </row>
    <row r="212" spans="2:11" s="1" customFormat="1" ht="15" customHeight="1" x14ac:dyDescent="0.2">
      <c r="B212" s="326"/>
      <c r="C212" s="256"/>
      <c r="D212" s="256"/>
      <c r="E212" s="256"/>
      <c r="F212" s="277" t="s">
        <v>2162</v>
      </c>
      <c r="G212" s="315"/>
      <c r="H212" s="382" t="s">
        <v>2163</v>
      </c>
      <c r="I212" s="382"/>
      <c r="J212" s="382"/>
      <c r="K212" s="327"/>
    </row>
    <row r="213" spans="2:11" s="1" customFormat="1" ht="15" customHeight="1" x14ac:dyDescent="0.2">
      <c r="B213" s="326"/>
      <c r="C213" s="256"/>
      <c r="D213" s="256"/>
      <c r="E213" s="256"/>
      <c r="F213" s="277" t="s">
        <v>1509</v>
      </c>
      <c r="G213" s="315"/>
      <c r="H213" s="382" t="s">
        <v>2139</v>
      </c>
      <c r="I213" s="382"/>
      <c r="J213" s="382"/>
      <c r="K213" s="327"/>
    </row>
    <row r="214" spans="2:11" s="1" customFormat="1" ht="15" customHeight="1" x14ac:dyDescent="0.2">
      <c r="B214" s="326"/>
      <c r="C214" s="256"/>
      <c r="D214" s="256"/>
      <c r="E214" s="256"/>
      <c r="F214" s="277"/>
      <c r="G214" s="315"/>
      <c r="H214" s="306"/>
      <c r="I214" s="306"/>
      <c r="J214" s="306"/>
      <c r="K214" s="327"/>
    </row>
    <row r="215" spans="2:11" s="1" customFormat="1" ht="15" customHeight="1" x14ac:dyDescent="0.2">
      <c r="B215" s="326"/>
      <c r="C215" s="256" t="s">
        <v>2287</v>
      </c>
      <c r="D215" s="256"/>
      <c r="E215" s="256"/>
      <c r="F215" s="277">
        <v>1</v>
      </c>
      <c r="G215" s="315"/>
      <c r="H215" s="382" t="s">
        <v>2327</v>
      </c>
      <c r="I215" s="382"/>
      <c r="J215" s="382"/>
      <c r="K215" s="327"/>
    </row>
    <row r="216" spans="2:11" s="1" customFormat="1" ht="15" customHeight="1" x14ac:dyDescent="0.2">
      <c r="B216" s="326"/>
      <c r="C216" s="256"/>
      <c r="D216" s="256"/>
      <c r="E216" s="256"/>
      <c r="F216" s="277">
        <v>2</v>
      </c>
      <c r="G216" s="315"/>
      <c r="H216" s="382" t="s">
        <v>2328</v>
      </c>
      <c r="I216" s="382"/>
      <c r="J216" s="382"/>
      <c r="K216" s="327"/>
    </row>
    <row r="217" spans="2:11" s="1" customFormat="1" ht="15" customHeight="1" x14ac:dyDescent="0.2">
      <c r="B217" s="326"/>
      <c r="C217" s="256"/>
      <c r="D217" s="256"/>
      <c r="E217" s="256"/>
      <c r="F217" s="277">
        <v>3</v>
      </c>
      <c r="G217" s="315"/>
      <c r="H217" s="382" t="s">
        <v>2329</v>
      </c>
      <c r="I217" s="382"/>
      <c r="J217" s="382"/>
      <c r="K217" s="327"/>
    </row>
    <row r="218" spans="2:11" s="1" customFormat="1" ht="15" customHeight="1" x14ac:dyDescent="0.2">
      <c r="B218" s="326"/>
      <c r="C218" s="256"/>
      <c r="D218" s="256"/>
      <c r="E218" s="256"/>
      <c r="F218" s="277">
        <v>4</v>
      </c>
      <c r="G218" s="315"/>
      <c r="H218" s="382" t="s">
        <v>2330</v>
      </c>
      <c r="I218" s="382"/>
      <c r="J218" s="382"/>
      <c r="K218" s="327"/>
    </row>
    <row r="219" spans="2:11" s="1" customFormat="1" ht="12.75" customHeight="1" x14ac:dyDescent="0.2">
      <c r="B219" s="328"/>
      <c r="C219" s="329"/>
      <c r="D219" s="329"/>
      <c r="E219" s="329"/>
      <c r="F219" s="329"/>
      <c r="G219" s="329"/>
      <c r="H219" s="329"/>
      <c r="I219" s="329"/>
      <c r="J219" s="329"/>
      <c r="K219" s="330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15</vt:i4>
      </vt:variant>
    </vt:vector>
  </HeadingPairs>
  <TitlesOfParts>
    <vt:vector size="23" baseType="lpstr">
      <vt:lpstr>Rekapitulace stavby</vt:lpstr>
      <vt:lpstr>D.1.1 - Stavební úpravy</vt:lpstr>
      <vt:lpstr>D.1.4.1 - Zdravotně techn...</vt:lpstr>
      <vt:lpstr>D.1.4.2 - Vytápění</vt:lpstr>
      <vt:lpstr>D.1.4.3 - Vzduchotechnika...</vt:lpstr>
      <vt:lpstr>D.1.4.4 - Elektroinstalace</vt:lpstr>
      <vt:lpstr>D.2.1 - VRN</vt:lpstr>
      <vt:lpstr>Pokyny pro vyplnění</vt:lpstr>
      <vt:lpstr>'D.1.1 - Stavební úpravy'!Názvy_tisku</vt:lpstr>
      <vt:lpstr>'D.1.4.1 - Zdravotně techn...'!Názvy_tisku</vt:lpstr>
      <vt:lpstr>'D.1.4.2 - Vytápění'!Názvy_tisku</vt:lpstr>
      <vt:lpstr>'D.1.4.3 - Vzduchotechnika...'!Názvy_tisku</vt:lpstr>
      <vt:lpstr>'D.1.4.4 - Elektroinstalace'!Názvy_tisku</vt:lpstr>
      <vt:lpstr>'D.2.1 - VRN'!Názvy_tisku</vt:lpstr>
      <vt:lpstr>'Rekapitulace stavby'!Názvy_tisku</vt:lpstr>
      <vt:lpstr>'D.1.1 - Stavební úpravy'!Oblast_tisku</vt:lpstr>
      <vt:lpstr>'D.1.4.1 - Zdravotně techn...'!Oblast_tisku</vt:lpstr>
      <vt:lpstr>'D.1.4.2 - Vytápění'!Oblast_tisku</vt:lpstr>
      <vt:lpstr>'D.1.4.3 - Vzduchotechnika...'!Oblast_tisku</vt:lpstr>
      <vt:lpstr>'D.1.4.4 - Elektroinstalace'!Oblast_tisku</vt:lpstr>
      <vt:lpstr>'D.2.1 - VRN'!Oblast_tisku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josef.tomec</dc:creator>
  <cp:lastModifiedBy>Věra Pilárová</cp:lastModifiedBy>
  <cp:lastPrinted>2025-03-24T05:42:44Z</cp:lastPrinted>
  <dcterms:created xsi:type="dcterms:W3CDTF">2025-02-10T12:37:28Z</dcterms:created>
  <dcterms:modified xsi:type="dcterms:W3CDTF">2025-03-24T05:42:46Z</dcterms:modified>
</cp:coreProperties>
</file>